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105" windowWidth="13275" windowHeight="10860"/>
  </bookViews>
  <sheets>
    <sheet name="2021년 예산(안)" sheetId="5" r:id="rId1"/>
  </sheets>
  <calcPr calcId="152511"/>
</workbook>
</file>

<file path=xl/calcChain.xml><?xml version="1.0" encoding="utf-8"?>
<calcChain xmlns="http://schemas.openxmlformats.org/spreadsheetml/2006/main">
  <c r="L10" i="5" l="1"/>
  <c r="M33" i="5" l="1"/>
  <c r="M21" i="5"/>
  <c r="M17" i="5"/>
  <c r="M11" i="5"/>
  <c r="L33" i="5"/>
  <c r="L21" i="5"/>
  <c r="L17" i="5"/>
  <c r="L11" i="5"/>
  <c r="L7" i="5"/>
  <c r="F21" i="5"/>
  <c r="F18" i="5"/>
  <c r="F15" i="5"/>
  <c r="F10" i="5"/>
  <c r="F8" i="5" s="1"/>
  <c r="E10" i="5"/>
  <c r="E8" i="5" s="1"/>
  <c r="E7" i="5" s="1"/>
  <c r="E21" i="5"/>
  <c r="E9" i="5" s="1"/>
  <c r="E18" i="5"/>
  <c r="E15" i="5"/>
  <c r="M10" i="5" l="1"/>
  <c r="M7" i="5" s="1"/>
  <c r="O25" i="5"/>
  <c r="N38" i="5"/>
  <c r="O38" i="5" s="1"/>
  <c r="N37" i="5"/>
  <c r="O37" i="5" s="1"/>
  <c r="N36" i="5"/>
  <c r="O36" i="5" s="1"/>
  <c r="N35" i="5"/>
  <c r="O35" i="5" s="1"/>
  <c r="N34" i="5"/>
  <c r="N33" i="5"/>
  <c r="O33" i="5" s="1"/>
  <c r="N32" i="5"/>
  <c r="O32" i="5" s="1"/>
  <c r="N31" i="5"/>
  <c r="O31" i="5" s="1"/>
  <c r="N29" i="5"/>
  <c r="O29" i="5" s="1"/>
  <c r="N28" i="5"/>
  <c r="O28" i="5" s="1"/>
  <c r="N25" i="5"/>
  <c r="N26" i="5"/>
  <c r="O26" i="5" s="1"/>
  <c r="N27" i="5"/>
  <c r="O27" i="5" s="1"/>
  <c r="N24" i="5"/>
  <c r="O24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N12" i="5"/>
  <c r="O12" i="5" s="1"/>
  <c r="N11" i="5"/>
  <c r="O11" i="5" s="1"/>
  <c r="E27" i="5"/>
  <c r="G27" i="5" s="1"/>
  <c r="H27" i="5" s="1"/>
  <c r="F27" i="5"/>
  <c r="F9" i="5" s="1"/>
  <c r="F7" i="5" s="1"/>
  <c r="G29" i="5"/>
  <c r="H29" i="5" s="1"/>
  <c r="G28" i="5"/>
  <c r="G20" i="5"/>
  <c r="H20" i="5" s="1"/>
  <c r="G25" i="5"/>
  <c r="H25" i="5" s="1"/>
  <c r="G23" i="5"/>
  <c r="H23" i="5" s="1"/>
  <c r="G21" i="5"/>
  <c r="H21" i="5" s="1"/>
  <c r="G19" i="5"/>
  <c r="H19" i="5" s="1"/>
  <c r="G18" i="5"/>
  <c r="G13" i="5"/>
  <c r="H13" i="5" s="1"/>
  <c r="G11" i="5"/>
  <c r="H11" i="5" s="1"/>
  <c r="G7" i="5" l="1"/>
  <c r="H7" i="5" s="1"/>
  <c r="N8" i="5"/>
  <c r="O8" i="5" s="1"/>
  <c r="N9" i="5"/>
  <c r="O9" i="5" s="1"/>
  <c r="N10" i="5"/>
  <c r="O10" i="5" s="1"/>
  <c r="N7" i="5"/>
  <c r="O7" i="5" s="1"/>
  <c r="H18" i="5" l="1"/>
  <c r="G16" i="5"/>
  <c r="H16" i="5" s="1"/>
  <c r="G17" i="5"/>
  <c r="H17" i="5" s="1"/>
  <c r="G15" i="5"/>
  <c r="H15" i="5" s="1"/>
  <c r="G10" i="5"/>
  <c r="H10" i="5" s="1"/>
  <c r="G9" i="5"/>
  <c r="H9" i="5" s="1"/>
  <c r="G8" i="5"/>
  <c r="H8" i="5" s="1"/>
  <c r="N30" i="5" l="1"/>
  <c r="O30" i="5" s="1"/>
</calcChain>
</file>

<file path=xl/comments1.xml><?xml version="1.0" encoding="utf-8"?>
<comments xmlns="http://schemas.openxmlformats.org/spreadsheetml/2006/main">
  <authors>
    <author>김진영</author>
  </authors>
  <commentList>
    <comment ref="D13" authorId="0" shapeId="0">
      <text>
        <r>
          <rPr>
            <sz val="9"/>
            <color indexed="81"/>
            <rFont val="돋움"/>
            <family val="3"/>
            <charset val="129"/>
          </rPr>
          <t>공공후견사업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서울후견법인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선정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보건복지부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지정사업</t>
        </r>
        <r>
          <rPr>
            <sz val="9"/>
            <color indexed="81"/>
            <rFont val="Tahoma"/>
            <family val="2"/>
          </rPr>
          <t xml:space="preserve">)
 -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미확정</t>
        </r>
      </text>
    </comment>
  </commentList>
</comments>
</file>

<file path=xl/sharedStrings.xml><?xml version="1.0" encoding="utf-8"?>
<sst xmlns="http://schemas.openxmlformats.org/spreadsheetml/2006/main" count="79" uniqueCount="61">
  <si>
    <t>이월금</t>
  </si>
  <si>
    <t>세 입</t>
  </si>
  <si>
    <t>세 출</t>
  </si>
  <si>
    <t>사무비</t>
  </si>
  <si>
    <t>인건비</t>
  </si>
  <si>
    <t>후원금수입</t>
  </si>
  <si>
    <t>제수당</t>
  </si>
  <si>
    <t>업무추진비</t>
  </si>
  <si>
    <t>사업수입</t>
  </si>
  <si>
    <t>기관운영비</t>
  </si>
  <si>
    <t>직책보조비</t>
  </si>
  <si>
    <t>이용비용수입</t>
  </si>
  <si>
    <t>회의비</t>
  </si>
  <si>
    <t>공공요금</t>
  </si>
  <si>
    <t>제세공과금</t>
  </si>
  <si>
    <t>차량비</t>
  </si>
  <si>
    <t>여비</t>
  </si>
  <si>
    <t>잡수입</t>
  </si>
  <si>
    <t>연료비</t>
  </si>
  <si>
    <t>기타운영비</t>
  </si>
  <si>
    <t>재산조성비</t>
  </si>
  <si>
    <t>사업비</t>
  </si>
  <si>
    <t>권익옹호사업</t>
  </si>
  <si>
    <t>자립생활지원사업</t>
  </si>
  <si>
    <t>관</t>
  </si>
  <si>
    <t>항</t>
  </si>
  <si>
    <t>목</t>
  </si>
  <si>
    <t>(A)</t>
  </si>
  <si>
    <t>(B)</t>
  </si>
  <si>
    <t>금액</t>
  </si>
  <si>
    <t>세입총계</t>
  </si>
  <si>
    <t>세출총계</t>
  </si>
  <si>
    <t>운영보조금</t>
  </si>
  <si>
    <t>급 여</t>
  </si>
  <si>
    <t>기타보조금</t>
  </si>
  <si>
    <t>지정후원금</t>
  </si>
  <si>
    <t>전년도이월금</t>
  </si>
  <si>
    <t>시설비</t>
  </si>
  <si>
    <t>자산취득비</t>
  </si>
  <si>
    <t>증감(B)-(A)</t>
  </si>
  <si>
    <t>비율(%)</t>
  </si>
  <si>
    <t>보조금(총계)</t>
  </si>
  <si>
    <t>자부담(총계)</t>
  </si>
  <si>
    <t>(자부담)</t>
  </si>
  <si>
    <t>(후원금)</t>
  </si>
  <si>
    <t>운영비</t>
    <phoneticPr fontId="2" type="noConversion"/>
  </si>
  <si>
    <t>수용비 및
수수료</t>
    <phoneticPr fontId="2" type="noConversion"/>
  </si>
  <si>
    <t>기타예금
이자수입</t>
    <phoneticPr fontId="2" type="noConversion"/>
  </si>
  <si>
    <t>프로그램
사업비</t>
    <phoneticPr fontId="2" type="noConversion"/>
  </si>
  <si>
    <r>
      <t>상담</t>
    </r>
    <r>
      <rPr>
        <sz val="9"/>
        <rFont val="안상수2006가는"/>
        <family val="1"/>
        <charset val="129"/>
      </rPr>
      <t>.</t>
    </r>
    <r>
      <rPr>
        <sz val="9"/>
        <rFont val="맑은 고딕"/>
        <family val="3"/>
        <charset val="129"/>
      </rPr>
      <t>정보제공사업</t>
    </r>
    <phoneticPr fontId="2" type="noConversion"/>
  </si>
  <si>
    <t>문화여가체육사업</t>
    <phoneticPr fontId="2" type="noConversion"/>
  </si>
  <si>
    <t>후견활동지원사업</t>
    <phoneticPr fontId="2" type="noConversion"/>
  </si>
  <si>
    <t>보조금수입</t>
    <phoneticPr fontId="2" type="noConversion"/>
  </si>
  <si>
    <t>퇴직금 및 
퇴직적립금</t>
    <phoneticPr fontId="2" type="noConversion"/>
  </si>
  <si>
    <t>사회보험
부담금</t>
    <phoneticPr fontId="2" type="noConversion"/>
  </si>
  <si>
    <t>비지정후원금</t>
    <phoneticPr fontId="2" type="noConversion"/>
  </si>
  <si>
    <t>프로그램
사업수입</t>
    <phoneticPr fontId="2" type="noConversion"/>
  </si>
  <si>
    <t>교육비수입</t>
    <phoneticPr fontId="2" type="noConversion"/>
  </si>
  <si>
    <t>2020예산</t>
    <phoneticPr fontId="2" type="noConversion"/>
  </si>
  <si>
    <t>2021예산</t>
    <phoneticPr fontId="2" type="noConversion"/>
  </si>
  <si>
    <t>2021년도 서울지적장애인자립지원센터 세입,세출 예산(안)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</si>
</sst>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5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9"/>
      <name val="안상수2006가는"/>
      <family val="1"/>
      <charset val="129"/>
    </font>
    <font>
      <sz val="9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slantDashDot">
        <color rgb="FF000000"/>
      </bottom>
      <diagonal/>
    </border>
    <border>
      <left/>
      <right/>
      <top style="thin">
        <color rgb="FF000000"/>
      </top>
      <bottom style="slantDashDot">
        <color rgb="FF000000"/>
      </bottom>
      <diagonal/>
    </border>
    <border>
      <left/>
      <right style="thin">
        <color rgb="FF000000"/>
      </right>
      <top style="thin">
        <color rgb="FF000000"/>
      </top>
      <bottom style="slantDashDot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slantDashDot">
        <color rgb="FF000000"/>
      </bottom>
      <diagonal/>
    </border>
    <border>
      <left style="double">
        <color rgb="FF000000"/>
      </left>
      <right/>
      <top style="thin">
        <color rgb="FF000000"/>
      </top>
      <bottom style="slantDashDot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slantDashDot">
        <color rgb="FF000000"/>
      </bottom>
      <diagonal/>
    </border>
    <border>
      <left style="thin">
        <color rgb="FF000000"/>
      </left>
      <right style="thin">
        <color rgb="FF000000"/>
      </right>
      <top style="slantDashDot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slantDashDot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3" fontId="6" fillId="0" borderId="33" xfId="0" applyNumberFormat="1" applyFont="1" applyBorder="1" applyAlignment="1">
      <alignment horizontal="right" vertical="center" wrapText="1"/>
    </xf>
    <xf numFmtId="9" fontId="6" fillId="0" borderId="58" xfId="0" applyNumberFormat="1" applyFont="1" applyBorder="1" applyAlignment="1">
      <alignment horizontal="right" vertical="center" wrapText="1"/>
    </xf>
    <xf numFmtId="9" fontId="6" fillId="0" borderId="60" xfId="0" applyNumberFormat="1" applyFont="1" applyBorder="1" applyAlignment="1">
      <alignment horizontal="righ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9" fontId="6" fillId="0" borderId="12" xfId="0" applyNumberFormat="1" applyFont="1" applyBorder="1" applyAlignment="1">
      <alignment horizontal="right" vertical="center" wrapText="1"/>
    </xf>
    <xf numFmtId="9" fontId="6" fillId="0" borderId="1" xfId="0" applyNumberFormat="1" applyFont="1" applyBorder="1" applyAlignment="1">
      <alignment horizontal="right" vertical="center" wrapText="1"/>
    </xf>
    <xf numFmtId="3" fontId="6" fillId="0" borderId="54" xfId="0" applyNumberFormat="1" applyFont="1" applyBorder="1" applyAlignment="1">
      <alignment horizontal="right" vertical="center" wrapText="1"/>
    </xf>
    <xf numFmtId="9" fontId="6" fillId="0" borderId="34" xfId="0" applyNumberFormat="1" applyFont="1" applyBorder="1" applyAlignment="1">
      <alignment horizontal="right" vertical="center" wrapText="1"/>
    </xf>
    <xf numFmtId="9" fontId="6" fillId="0" borderId="56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9" fontId="6" fillId="0" borderId="59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horizontal="center" vertical="center" wrapText="1"/>
    </xf>
    <xf numFmtId="3" fontId="6" fillId="0" borderId="57" xfId="0" applyNumberFormat="1" applyFont="1" applyBorder="1" applyAlignment="1">
      <alignment horizontal="right" vertical="center" wrapText="1"/>
    </xf>
    <xf numFmtId="9" fontId="6" fillId="0" borderId="50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vertical="center" wrapText="1"/>
    </xf>
    <xf numFmtId="9" fontId="6" fillId="0" borderId="28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9" fontId="6" fillId="0" borderId="12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9" fontId="6" fillId="0" borderId="9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9" fontId="6" fillId="0" borderId="3" xfId="0" applyNumberFormat="1" applyFont="1" applyBorder="1" applyAlignment="1">
      <alignment horizontal="right" vertical="center" wrapText="1"/>
    </xf>
    <xf numFmtId="9" fontId="6" fillId="0" borderId="2" xfId="0" applyNumberFormat="1" applyFont="1" applyBorder="1" applyAlignment="1">
      <alignment horizontal="right"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top" wrapText="1"/>
    </xf>
    <xf numFmtId="0" fontId="6" fillId="0" borderId="4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176" fontId="6" fillId="0" borderId="19" xfId="0" applyNumberFormat="1" applyFont="1" applyBorder="1" applyAlignment="1">
      <alignment horizontal="right" vertical="center" wrapText="1"/>
    </xf>
    <xf numFmtId="176" fontId="6" fillId="0" borderId="6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9" fontId="6" fillId="0" borderId="28" xfId="0" applyNumberFormat="1" applyFont="1" applyBorder="1" applyAlignment="1">
      <alignment horizontal="right" vertical="center" wrapText="1"/>
    </xf>
    <xf numFmtId="9" fontId="6" fillId="0" borderId="29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9" fillId="0" borderId="4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6" xfId="0" applyFont="1" applyBorder="1">
      <alignment vertical="center"/>
    </xf>
    <xf numFmtId="0" fontId="6" fillId="0" borderId="47" xfId="0" applyFont="1" applyBorder="1" applyAlignment="1">
      <alignment horizontal="justify" vertical="center" wrapText="1"/>
    </xf>
    <xf numFmtId="0" fontId="10" fillId="0" borderId="6" xfId="0" applyFont="1" applyBorder="1">
      <alignment vertical="center"/>
    </xf>
    <xf numFmtId="0" fontId="6" fillId="0" borderId="46" xfId="0" applyFont="1" applyBorder="1" applyAlignment="1">
      <alignment horizontal="center" vertical="center" wrapText="1"/>
    </xf>
    <xf numFmtId="0" fontId="9" fillId="0" borderId="29" xfId="0" applyFont="1" applyBorder="1">
      <alignment vertical="center"/>
    </xf>
  </cellXfs>
  <cellStyles count="3">
    <cellStyle name="백분율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abSelected="1" workbookViewId="0">
      <selection activeCell="T12" sqref="T12"/>
    </sheetView>
  </sheetViews>
  <sheetFormatPr defaultRowHeight="16.5"/>
  <cols>
    <col min="1" max="1" width="2.5" customWidth="1"/>
    <col min="4" max="4" width="10" customWidth="1"/>
    <col min="11" max="11" width="10" customWidth="1"/>
  </cols>
  <sheetData>
    <row r="1" spans="2:15" ht="15" customHeight="1"/>
    <row r="2" spans="2:15" ht="26.25" customHeight="1">
      <c r="B2" s="100" t="s">
        <v>60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2:15" ht="17.25" thickBot="1"/>
    <row r="4" spans="2:15">
      <c r="B4" s="49" t="s">
        <v>1</v>
      </c>
      <c r="C4" s="50"/>
      <c r="D4" s="50"/>
      <c r="E4" s="50"/>
      <c r="F4" s="50"/>
      <c r="G4" s="50"/>
      <c r="H4" s="51"/>
      <c r="I4" s="52" t="s">
        <v>2</v>
      </c>
      <c r="J4" s="50"/>
      <c r="K4" s="50"/>
      <c r="L4" s="50"/>
      <c r="M4" s="50"/>
      <c r="N4" s="50"/>
      <c r="O4" s="53"/>
    </row>
    <row r="5" spans="2:15" ht="17.25" customHeight="1">
      <c r="B5" s="54" t="s">
        <v>24</v>
      </c>
      <c r="C5" s="56" t="s">
        <v>25</v>
      </c>
      <c r="D5" s="56" t="s">
        <v>26</v>
      </c>
      <c r="E5" s="3" t="s">
        <v>58</v>
      </c>
      <c r="F5" s="3" t="s">
        <v>59</v>
      </c>
      <c r="G5" s="58" t="s">
        <v>39</v>
      </c>
      <c r="H5" s="59"/>
      <c r="I5" s="60" t="s">
        <v>24</v>
      </c>
      <c r="J5" s="56" t="s">
        <v>25</v>
      </c>
      <c r="K5" s="56" t="s">
        <v>26</v>
      </c>
      <c r="L5" s="3" t="s">
        <v>58</v>
      </c>
      <c r="M5" s="3" t="s">
        <v>59</v>
      </c>
      <c r="N5" s="58" t="s">
        <v>39</v>
      </c>
      <c r="O5" s="66"/>
    </row>
    <row r="6" spans="2:15" ht="17.25" customHeight="1" thickBot="1">
      <c r="B6" s="55"/>
      <c r="C6" s="57"/>
      <c r="D6" s="57"/>
      <c r="E6" s="4" t="s">
        <v>27</v>
      </c>
      <c r="F6" s="4" t="s">
        <v>28</v>
      </c>
      <c r="G6" s="5" t="s">
        <v>29</v>
      </c>
      <c r="H6" s="6" t="s">
        <v>40</v>
      </c>
      <c r="I6" s="61"/>
      <c r="J6" s="57"/>
      <c r="K6" s="57"/>
      <c r="L6" s="4" t="s">
        <v>27</v>
      </c>
      <c r="M6" s="4" t="s">
        <v>28</v>
      </c>
      <c r="N6" s="5" t="s">
        <v>29</v>
      </c>
      <c r="O6" s="7" t="s">
        <v>40</v>
      </c>
    </row>
    <row r="7" spans="2:15" ht="18.75" customHeight="1" thickTop="1">
      <c r="B7" s="67" t="s">
        <v>30</v>
      </c>
      <c r="C7" s="68"/>
      <c r="D7" s="69"/>
      <c r="E7" s="8">
        <f>SUM(E8:E9)</f>
        <v>185626</v>
      </c>
      <c r="F7" s="8">
        <f>SUM(F8:F9)</f>
        <v>174519</v>
      </c>
      <c r="G7" s="9">
        <f>F7-E7</f>
        <v>-11107</v>
      </c>
      <c r="H7" s="10">
        <f>G7/E7</f>
        <v>-5.9835367890273994E-2</v>
      </c>
      <c r="I7" s="70" t="s">
        <v>31</v>
      </c>
      <c r="J7" s="68"/>
      <c r="K7" s="69"/>
      <c r="L7" s="8">
        <f>SUM(L8:L9)</f>
        <v>185626</v>
      </c>
      <c r="M7" s="8">
        <f>SUM(M8:M9)</f>
        <v>174519</v>
      </c>
      <c r="N7" s="9">
        <f>M7-L7</f>
        <v>-11107</v>
      </c>
      <c r="O7" s="11">
        <f t="shared" ref="O7:O12" si="0">N7/L7</f>
        <v>-5.9835367890273994E-2</v>
      </c>
    </row>
    <row r="8" spans="2:15" ht="18.75" customHeight="1">
      <c r="B8" s="71" t="s">
        <v>41</v>
      </c>
      <c r="C8" s="72"/>
      <c r="D8" s="73"/>
      <c r="E8" s="1">
        <f>SUM(E10)</f>
        <v>161946</v>
      </c>
      <c r="F8" s="1">
        <f>SUM(F10)</f>
        <v>151539</v>
      </c>
      <c r="G8" s="12">
        <f>F8-E8</f>
        <v>-10407</v>
      </c>
      <c r="H8" s="13">
        <f t="shared" ref="H8" si="1">G8/E8</f>
        <v>-6.4262161461227818E-2</v>
      </c>
      <c r="I8" s="74" t="s">
        <v>41</v>
      </c>
      <c r="J8" s="72"/>
      <c r="K8" s="73"/>
      <c r="L8" s="1">
        <v>161946</v>
      </c>
      <c r="M8" s="1">
        <v>151539</v>
      </c>
      <c r="N8" s="1">
        <f t="shared" ref="N8:N10" si="2">M8-L8</f>
        <v>-10407</v>
      </c>
      <c r="O8" s="14">
        <f t="shared" si="0"/>
        <v>-6.4262161461227818E-2</v>
      </c>
    </row>
    <row r="9" spans="2:15" ht="18.75" customHeight="1" thickBot="1">
      <c r="B9" s="75" t="s">
        <v>42</v>
      </c>
      <c r="C9" s="76"/>
      <c r="D9" s="77"/>
      <c r="E9" s="15">
        <f>SUM(E15,E18,E21,E27)</f>
        <v>23680</v>
      </c>
      <c r="F9" s="15">
        <f>SUM(F15,F18,F21,F27)</f>
        <v>22980</v>
      </c>
      <c r="G9" s="15">
        <f>F9-E9</f>
        <v>-700</v>
      </c>
      <c r="H9" s="16">
        <f>G9/E9</f>
        <v>-2.9560810810810811E-2</v>
      </c>
      <c r="I9" s="78" t="s">
        <v>42</v>
      </c>
      <c r="J9" s="76"/>
      <c r="K9" s="77"/>
      <c r="L9" s="15">
        <v>23680</v>
      </c>
      <c r="M9" s="15">
        <v>22980</v>
      </c>
      <c r="N9" s="12">
        <f t="shared" si="2"/>
        <v>-700</v>
      </c>
      <c r="O9" s="17">
        <f t="shared" si="0"/>
        <v>-2.9560810810810811E-2</v>
      </c>
    </row>
    <row r="10" spans="2:15" ht="18.75" customHeight="1">
      <c r="B10" s="18" t="s">
        <v>52</v>
      </c>
      <c r="C10" s="19" t="s">
        <v>52</v>
      </c>
      <c r="D10" s="19"/>
      <c r="E10" s="20">
        <f>SUM(E11:E14)</f>
        <v>161946</v>
      </c>
      <c r="F10" s="20">
        <f>SUM(F11:F14)</f>
        <v>151539</v>
      </c>
      <c r="G10" s="21">
        <f>F10-E10</f>
        <v>-10407</v>
      </c>
      <c r="H10" s="22">
        <f>G10/E10</f>
        <v>-6.4262161461227818E-2</v>
      </c>
      <c r="I10" s="23" t="s">
        <v>3</v>
      </c>
      <c r="J10" s="19"/>
      <c r="K10" s="19"/>
      <c r="L10" s="20">
        <f>SUM(L11,L17,L21)</f>
        <v>152079</v>
      </c>
      <c r="M10" s="20">
        <f>SUM(M11,M17,M21)</f>
        <v>155318</v>
      </c>
      <c r="N10" s="24">
        <f t="shared" si="2"/>
        <v>3239</v>
      </c>
      <c r="O10" s="25">
        <f t="shared" si="0"/>
        <v>2.1298141097718947E-2</v>
      </c>
    </row>
    <row r="11" spans="2:15" ht="18.75" customHeight="1">
      <c r="B11" s="79"/>
      <c r="C11" s="82"/>
      <c r="D11" s="82" t="s">
        <v>32</v>
      </c>
      <c r="E11" s="62">
        <v>150366</v>
      </c>
      <c r="F11" s="62">
        <v>151539</v>
      </c>
      <c r="G11" s="62">
        <f>F11-E11</f>
        <v>1173</v>
      </c>
      <c r="H11" s="98">
        <f>G11/E11</f>
        <v>7.8009656438290569E-3</v>
      </c>
      <c r="I11" s="88"/>
      <c r="J11" s="26" t="s">
        <v>4</v>
      </c>
      <c r="K11" s="26"/>
      <c r="L11" s="1">
        <f>SUM(L12:L16)</f>
        <v>132480</v>
      </c>
      <c r="M11" s="1">
        <f>SUM(M12:M16)</f>
        <v>136628</v>
      </c>
      <c r="N11" s="21">
        <f>M11-L11</f>
        <v>4148</v>
      </c>
      <c r="O11" s="14">
        <f t="shared" si="0"/>
        <v>3.1310386473429951E-2</v>
      </c>
    </row>
    <row r="12" spans="2:15" ht="15" customHeight="1">
      <c r="B12" s="80"/>
      <c r="C12" s="83"/>
      <c r="D12" s="84"/>
      <c r="E12" s="63"/>
      <c r="F12" s="63"/>
      <c r="G12" s="63"/>
      <c r="H12" s="99"/>
      <c r="I12" s="89"/>
      <c r="J12" s="91"/>
      <c r="K12" s="82" t="s">
        <v>33</v>
      </c>
      <c r="L12" s="62">
        <v>91551</v>
      </c>
      <c r="M12" s="62">
        <v>93572</v>
      </c>
      <c r="N12" s="62">
        <f>M12-L12</f>
        <v>2021</v>
      </c>
      <c r="O12" s="64">
        <f t="shared" si="0"/>
        <v>2.2075127524549158E-2</v>
      </c>
    </row>
    <row r="13" spans="2:15" ht="18.75" customHeight="1">
      <c r="B13" s="80"/>
      <c r="C13" s="83"/>
      <c r="D13" s="82" t="s">
        <v>34</v>
      </c>
      <c r="E13" s="94">
        <v>11580</v>
      </c>
      <c r="F13" s="96">
        <v>0</v>
      </c>
      <c r="G13" s="62">
        <f>F13-E13</f>
        <v>-11580</v>
      </c>
      <c r="H13" s="98">
        <f>G13/E13</f>
        <v>-1</v>
      </c>
      <c r="I13" s="89"/>
      <c r="J13" s="92"/>
      <c r="K13" s="84"/>
      <c r="L13" s="63"/>
      <c r="M13" s="63"/>
      <c r="N13" s="63"/>
      <c r="O13" s="65"/>
    </row>
    <row r="14" spans="2:15" ht="18.75" customHeight="1">
      <c r="B14" s="81"/>
      <c r="C14" s="84"/>
      <c r="D14" s="84"/>
      <c r="E14" s="95"/>
      <c r="F14" s="97"/>
      <c r="G14" s="63"/>
      <c r="H14" s="99"/>
      <c r="I14" s="89"/>
      <c r="J14" s="92"/>
      <c r="K14" s="26" t="s">
        <v>6</v>
      </c>
      <c r="L14" s="1">
        <v>20309</v>
      </c>
      <c r="M14" s="1">
        <v>21640</v>
      </c>
      <c r="N14" s="1">
        <f t="shared" ref="N14:N22" si="3">M14-L14</f>
        <v>1331</v>
      </c>
      <c r="O14" s="14">
        <f>N14/L14</f>
        <v>6.5537446452311784E-2</v>
      </c>
    </row>
    <row r="15" spans="2:15" ht="27.75" customHeight="1">
      <c r="B15" s="27" t="s">
        <v>5</v>
      </c>
      <c r="C15" s="26" t="s">
        <v>5</v>
      </c>
      <c r="D15" s="26"/>
      <c r="E15" s="1">
        <f>SUM(E16:E17)</f>
        <v>2334</v>
      </c>
      <c r="F15" s="1">
        <f>SUM(F16:F17)</f>
        <v>2334</v>
      </c>
      <c r="G15" s="1">
        <f>F15-E15</f>
        <v>0</v>
      </c>
      <c r="H15" s="13">
        <f t="shared" ref="H15:H21" si="4">G15/E15</f>
        <v>0</v>
      </c>
      <c r="I15" s="89"/>
      <c r="J15" s="92"/>
      <c r="K15" s="26" t="s">
        <v>53</v>
      </c>
      <c r="L15" s="1">
        <v>9322</v>
      </c>
      <c r="M15" s="1">
        <v>9601</v>
      </c>
      <c r="N15" s="1">
        <f t="shared" si="3"/>
        <v>279</v>
      </c>
      <c r="O15" s="14">
        <f>N15/L15</f>
        <v>2.9929199742544519E-2</v>
      </c>
    </row>
    <row r="16" spans="2:15" ht="26.25" customHeight="1">
      <c r="B16" s="85"/>
      <c r="C16" s="82"/>
      <c r="D16" s="26" t="s">
        <v>35</v>
      </c>
      <c r="E16" s="1">
        <v>1500</v>
      </c>
      <c r="F16" s="1">
        <v>1500</v>
      </c>
      <c r="G16" s="1">
        <f t="shared" ref="G16:G17" si="5">F16-E16</f>
        <v>0</v>
      </c>
      <c r="H16" s="13">
        <f t="shared" si="4"/>
        <v>0</v>
      </c>
      <c r="I16" s="89"/>
      <c r="J16" s="93"/>
      <c r="K16" s="26" t="s">
        <v>54</v>
      </c>
      <c r="L16" s="1">
        <v>11298</v>
      </c>
      <c r="M16" s="1">
        <v>11815</v>
      </c>
      <c r="N16" s="1">
        <f t="shared" si="3"/>
        <v>517</v>
      </c>
      <c r="O16" s="14">
        <f>N16/L16</f>
        <v>4.5760311559568063E-2</v>
      </c>
    </row>
    <row r="17" spans="2:15" ht="22.5" customHeight="1">
      <c r="B17" s="87"/>
      <c r="C17" s="84"/>
      <c r="D17" s="28" t="s">
        <v>55</v>
      </c>
      <c r="E17" s="2">
        <v>834</v>
      </c>
      <c r="F17" s="2">
        <v>834</v>
      </c>
      <c r="G17" s="1">
        <f t="shared" si="5"/>
        <v>0</v>
      </c>
      <c r="H17" s="13">
        <f t="shared" si="4"/>
        <v>0</v>
      </c>
      <c r="I17" s="89"/>
      <c r="J17" s="26" t="s">
        <v>7</v>
      </c>
      <c r="K17" s="26"/>
      <c r="L17" s="1">
        <f>SUM(L18:L20)</f>
        <v>800</v>
      </c>
      <c r="M17" s="1">
        <f>SUM(M18:M20)</f>
        <v>1160</v>
      </c>
      <c r="N17" s="1">
        <f t="shared" si="3"/>
        <v>360</v>
      </c>
      <c r="O17" s="14">
        <f>N17/L17</f>
        <v>0.45</v>
      </c>
    </row>
    <row r="18" spans="2:15" ht="30" customHeight="1">
      <c r="B18" s="29" t="s">
        <v>8</v>
      </c>
      <c r="C18" s="30" t="s">
        <v>56</v>
      </c>
      <c r="D18" s="30"/>
      <c r="E18" s="12">
        <f>SUM(E19:E20)</f>
        <v>17543</v>
      </c>
      <c r="F18" s="12">
        <f>SUM(F19:F20)</f>
        <v>18886</v>
      </c>
      <c r="G18" s="1">
        <f>F18-E18</f>
        <v>1343</v>
      </c>
      <c r="H18" s="31">
        <f t="shared" si="4"/>
        <v>7.6554751182807954E-2</v>
      </c>
      <c r="I18" s="89"/>
      <c r="J18" s="82"/>
      <c r="K18" s="30" t="s">
        <v>9</v>
      </c>
      <c r="L18" s="48">
        <v>340</v>
      </c>
      <c r="M18" s="32">
        <v>600</v>
      </c>
      <c r="N18" s="32">
        <f t="shared" si="3"/>
        <v>260</v>
      </c>
      <c r="O18" s="14">
        <f>N18/L18</f>
        <v>0.76470588235294112</v>
      </c>
    </row>
    <row r="19" spans="2:15" ht="18.75" customHeight="1">
      <c r="B19" s="85"/>
      <c r="C19" s="82"/>
      <c r="D19" s="33" t="s">
        <v>11</v>
      </c>
      <c r="E19" s="34">
        <v>13223</v>
      </c>
      <c r="F19" s="34">
        <v>14246</v>
      </c>
      <c r="G19" s="34">
        <f>F19-E19</f>
        <v>1023</v>
      </c>
      <c r="H19" s="35">
        <f t="shared" si="4"/>
        <v>7.7365197005218184E-2</v>
      </c>
      <c r="I19" s="89"/>
      <c r="J19" s="83"/>
      <c r="K19" s="26" t="s">
        <v>10</v>
      </c>
      <c r="L19" s="46">
        <v>360</v>
      </c>
      <c r="M19" s="2">
        <v>360</v>
      </c>
      <c r="N19" s="2">
        <f t="shared" si="3"/>
        <v>0</v>
      </c>
      <c r="O19" s="14">
        <f t="shared" ref="O19:O20" si="6">N19/L19</f>
        <v>0</v>
      </c>
    </row>
    <row r="20" spans="2:15" ht="18.75" customHeight="1">
      <c r="B20" s="86"/>
      <c r="C20" s="83"/>
      <c r="D20" s="28" t="s">
        <v>57</v>
      </c>
      <c r="E20" s="36">
        <v>4320</v>
      </c>
      <c r="F20" s="36">
        <v>4640</v>
      </c>
      <c r="G20" s="34">
        <f>F20-E20</f>
        <v>320</v>
      </c>
      <c r="H20" s="37">
        <f t="shared" si="4"/>
        <v>7.407407407407407E-2</v>
      </c>
      <c r="I20" s="89"/>
      <c r="J20" s="83"/>
      <c r="K20" s="30" t="s">
        <v>12</v>
      </c>
      <c r="L20" s="48">
        <v>100</v>
      </c>
      <c r="M20" s="32">
        <v>200</v>
      </c>
      <c r="N20" s="32">
        <f t="shared" si="3"/>
        <v>100</v>
      </c>
      <c r="O20" s="14">
        <f t="shared" si="6"/>
        <v>1</v>
      </c>
    </row>
    <row r="21" spans="2:15" ht="18.75" customHeight="1">
      <c r="B21" s="85" t="s">
        <v>0</v>
      </c>
      <c r="C21" s="82" t="s">
        <v>0</v>
      </c>
      <c r="D21" s="82"/>
      <c r="E21" s="62">
        <f>SUM(E23:E26)</f>
        <v>3802</v>
      </c>
      <c r="F21" s="62">
        <f>SUM(F23:F26)</f>
        <v>1759</v>
      </c>
      <c r="G21" s="62">
        <f>F21-E21</f>
        <v>-2043</v>
      </c>
      <c r="H21" s="98">
        <f t="shared" si="4"/>
        <v>-0.53734876380852181</v>
      </c>
      <c r="I21" s="89"/>
      <c r="J21" s="38" t="s">
        <v>45</v>
      </c>
      <c r="K21" s="38"/>
      <c r="L21" s="36">
        <f>SUM(L22:L29)</f>
        <v>18799</v>
      </c>
      <c r="M21" s="36">
        <f>SUM(M22:M29)</f>
        <v>17530</v>
      </c>
      <c r="N21" s="36">
        <f t="shared" si="3"/>
        <v>-1269</v>
      </c>
      <c r="O21" s="14">
        <f>N21/L21</f>
        <v>-6.7503590616522155E-2</v>
      </c>
    </row>
    <row r="22" spans="2:15" ht="18.75" customHeight="1">
      <c r="B22" s="107"/>
      <c r="C22" s="109"/>
      <c r="D22" s="109"/>
      <c r="E22" s="111"/>
      <c r="F22" s="109"/>
      <c r="G22" s="109"/>
      <c r="H22" s="113"/>
      <c r="I22" s="89"/>
      <c r="J22" s="91"/>
      <c r="K22" s="82" t="s">
        <v>13</v>
      </c>
      <c r="L22" s="62">
        <v>1429</v>
      </c>
      <c r="M22" s="62">
        <v>1410</v>
      </c>
      <c r="N22" s="62">
        <f t="shared" si="3"/>
        <v>-19</v>
      </c>
      <c r="O22" s="64">
        <f>N22/L22</f>
        <v>-1.3296011196641007E-2</v>
      </c>
    </row>
    <row r="23" spans="2:15" ht="18.75" customHeight="1">
      <c r="B23" s="85"/>
      <c r="C23" s="82"/>
      <c r="D23" s="33" t="s">
        <v>36</v>
      </c>
      <c r="E23" s="62">
        <v>3207</v>
      </c>
      <c r="F23" s="94">
        <v>1455</v>
      </c>
      <c r="G23" s="94">
        <f>F23-E23</f>
        <v>-1752</v>
      </c>
      <c r="H23" s="98">
        <f>G23/E23</f>
        <v>-0.54630495790458378</v>
      </c>
      <c r="I23" s="89"/>
      <c r="J23" s="92"/>
      <c r="K23" s="84"/>
      <c r="L23" s="63"/>
      <c r="M23" s="63"/>
      <c r="N23" s="97"/>
      <c r="O23" s="65"/>
    </row>
    <row r="24" spans="2:15" ht="18.75" customHeight="1">
      <c r="B24" s="106"/>
      <c r="C24" s="108"/>
      <c r="D24" s="39" t="s">
        <v>43</v>
      </c>
      <c r="E24" s="63"/>
      <c r="F24" s="95"/>
      <c r="G24" s="97"/>
      <c r="H24" s="99"/>
      <c r="I24" s="89"/>
      <c r="J24" s="92"/>
      <c r="K24" s="26" t="s">
        <v>14</v>
      </c>
      <c r="L24" s="1">
        <v>1710</v>
      </c>
      <c r="M24" s="1">
        <v>1840</v>
      </c>
      <c r="N24" s="1">
        <f>M24-L24</f>
        <v>130</v>
      </c>
      <c r="O24" s="14">
        <f>N24/L24</f>
        <v>7.6023391812865493E-2</v>
      </c>
    </row>
    <row r="25" spans="2:15" ht="18.75" customHeight="1">
      <c r="B25" s="106"/>
      <c r="C25" s="108"/>
      <c r="D25" s="33" t="s">
        <v>36</v>
      </c>
      <c r="E25" s="96">
        <v>595</v>
      </c>
      <c r="F25" s="96">
        <v>304</v>
      </c>
      <c r="G25" s="96">
        <f>F25-E25</f>
        <v>-291</v>
      </c>
      <c r="H25" s="98">
        <f>G25/E25</f>
        <v>-0.48907563025210082</v>
      </c>
      <c r="I25" s="89"/>
      <c r="J25" s="92"/>
      <c r="K25" s="26" t="s">
        <v>15</v>
      </c>
      <c r="L25" s="46">
        <v>50</v>
      </c>
      <c r="M25" s="2">
        <v>0</v>
      </c>
      <c r="N25" s="1">
        <f t="shared" ref="N25:N36" si="7">M25-L25</f>
        <v>-50</v>
      </c>
      <c r="O25" s="14">
        <f t="shared" ref="O25:O29" si="8">N25/L25</f>
        <v>-1</v>
      </c>
    </row>
    <row r="26" spans="2:15" ht="18.75" customHeight="1">
      <c r="B26" s="107"/>
      <c r="C26" s="109"/>
      <c r="D26" s="39" t="s">
        <v>44</v>
      </c>
      <c r="E26" s="97"/>
      <c r="F26" s="97"/>
      <c r="G26" s="97"/>
      <c r="H26" s="99"/>
      <c r="I26" s="89"/>
      <c r="J26" s="92"/>
      <c r="K26" s="26" t="s">
        <v>16</v>
      </c>
      <c r="L26" s="46">
        <v>240</v>
      </c>
      <c r="M26" s="2">
        <v>180</v>
      </c>
      <c r="N26" s="1">
        <f t="shared" si="7"/>
        <v>-60</v>
      </c>
      <c r="O26" s="14">
        <f t="shared" si="8"/>
        <v>-0.25</v>
      </c>
    </row>
    <row r="27" spans="2:15" ht="26.25" customHeight="1">
      <c r="B27" s="29" t="s">
        <v>17</v>
      </c>
      <c r="C27" s="30" t="s">
        <v>17</v>
      </c>
      <c r="D27" s="30"/>
      <c r="E27" s="32">
        <f>SUM(E28:E29)</f>
        <v>1</v>
      </c>
      <c r="F27" s="32">
        <f>SUM(F28:F29)</f>
        <v>1</v>
      </c>
      <c r="G27" s="32">
        <f>F27-E27</f>
        <v>0</v>
      </c>
      <c r="H27" s="31">
        <f>G27/E27</f>
        <v>0</v>
      </c>
      <c r="I27" s="89"/>
      <c r="J27" s="92"/>
      <c r="K27" s="30" t="s">
        <v>46</v>
      </c>
      <c r="L27" s="47">
        <v>1080</v>
      </c>
      <c r="M27" s="12">
        <v>600</v>
      </c>
      <c r="N27" s="1">
        <f t="shared" si="7"/>
        <v>-480</v>
      </c>
      <c r="O27" s="14">
        <f t="shared" si="8"/>
        <v>-0.44444444444444442</v>
      </c>
    </row>
    <row r="28" spans="2:15" ht="18.75" customHeight="1">
      <c r="B28" s="85"/>
      <c r="C28" s="82"/>
      <c r="D28" s="26" t="s">
        <v>17</v>
      </c>
      <c r="E28" s="2">
        <v>0</v>
      </c>
      <c r="F28" s="2">
        <v>0</v>
      </c>
      <c r="G28" s="2">
        <f>F28-E28</f>
        <v>0</v>
      </c>
      <c r="H28" s="13">
        <v>0</v>
      </c>
      <c r="I28" s="89"/>
      <c r="J28" s="92"/>
      <c r="K28" s="26" t="s">
        <v>18</v>
      </c>
      <c r="L28" s="46">
        <v>390</v>
      </c>
      <c r="M28" s="2">
        <v>240</v>
      </c>
      <c r="N28" s="1">
        <f t="shared" si="7"/>
        <v>-150</v>
      </c>
      <c r="O28" s="14">
        <f t="shared" si="8"/>
        <v>-0.38461538461538464</v>
      </c>
    </row>
    <row r="29" spans="2:15" ht="27" customHeight="1">
      <c r="B29" s="87"/>
      <c r="C29" s="84"/>
      <c r="D29" s="26" t="s">
        <v>47</v>
      </c>
      <c r="E29" s="2">
        <v>1</v>
      </c>
      <c r="F29" s="2">
        <v>1</v>
      </c>
      <c r="G29" s="2">
        <f>F29-E29</f>
        <v>0</v>
      </c>
      <c r="H29" s="13">
        <f>G29/E29</f>
        <v>0</v>
      </c>
      <c r="I29" s="90"/>
      <c r="J29" s="93"/>
      <c r="K29" s="26" t="s">
        <v>19</v>
      </c>
      <c r="L29" s="1">
        <v>13900</v>
      </c>
      <c r="M29" s="1">
        <v>13260</v>
      </c>
      <c r="N29" s="1">
        <f t="shared" si="7"/>
        <v>-640</v>
      </c>
      <c r="O29" s="14">
        <f t="shared" si="8"/>
        <v>-4.60431654676259E-2</v>
      </c>
    </row>
    <row r="30" spans="2:15" ht="18.75" customHeight="1">
      <c r="B30" s="85"/>
      <c r="C30" s="82"/>
      <c r="D30" s="82"/>
      <c r="E30" s="82"/>
      <c r="F30" s="82"/>
      <c r="G30" s="82"/>
      <c r="H30" s="102"/>
      <c r="I30" s="40" t="s">
        <v>20</v>
      </c>
      <c r="J30" s="26"/>
      <c r="K30" s="26"/>
      <c r="L30" s="46">
        <v>100</v>
      </c>
      <c r="M30" s="2">
        <v>100</v>
      </c>
      <c r="N30" s="1">
        <f t="shared" si="7"/>
        <v>0</v>
      </c>
      <c r="O30" s="14">
        <f>N30/L30</f>
        <v>0</v>
      </c>
    </row>
    <row r="31" spans="2:15" ht="18.75" customHeight="1">
      <c r="B31" s="86"/>
      <c r="C31" s="83"/>
      <c r="D31" s="83"/>
      <c r="E31" s="83"/>
      <c r="F31" s="83"/>
      <c r="G31" s="83"/>
      <c r="H31" s="103"/>
      <c r="I31" s="88"/>
      <c r="J31" s="26" t="s">
        <v>37</v>
      </c>
      <c r="K31" s="26"/>
      <c r="L31" s="46">
        <v>100</v>
      </c>
      <c r="M31" s="2">
        <v>100</v>
      </c>
      <c r="N31" s="1">
        <f t="shared" si="7"/>
        <v>0</v>
      </c>
      <c r="O31" s="14">
        <f>N31/L31</f>
        <v>0</v>
      </c>
    </row>
    <row r="32" spans="2:15" ht="18.75" customHeight="1">
      <c r="B32" s="86"/>
      <c r="C32" s="83"/>
      <c r="D32" s="83"/>
      <c r="E32" s="83"/>
      <c r="F32" s="83"/>
      <c r="G32" s="83"/>
      <c r="H32" s="103"/>
      <c r="I32" s="90"/>
      <c r="J32" s="26"/>
      <c r="K32" s="26" t="s">
        <v>38</v>
      </c>
      <c r="L32" s="46">
        <v>100</v>
      </c>
      <c r="M32" s="2">
        <v>100</v>
      </c>
      <c r="N32" s="1">
        <f t="shared" si="7"/>
        <v>0</v>
      </c>
      <c r="O32" s="14">
        <f t="shared" ref="O32:O36" si="9">N32/L32</f>
        <v>0</v>
      </c>
    </row>
    <row r="33" spans="2:15" ht="18.75" customHeight="1">
      <c r="B33" s="86"/>
      <c r="C33" s="83"/>
      <c r="D33" s="83"/>
      <c r="E33" s="83"/>
      <c r="F33" s="83"/>
      <c r="G33" s="83"/>
      <c r="H33" s="103"/>
      <c r="I33" s="40" t="s">
        <v>21</v>
      </c>
      <c r="J33" s="26"/>
      <c r="K33" s="26"/>
      <c r="L33" s="1">
        <f>SUM(L34:L38)</f>
        <v>33447</v>
      </c>
      <c r="M33" s="1">
        <f>SUM(M34:M38)</f>
        <v>19101</v>
      </c>
      <c r="N33" s="1">
        <f t="shared" si="7"/>
        <v>-14346</v>
      </c>
      <c r="O33" s="14">
        <f t="shared" si="9"/>
        <v>-0.42891739169432236</v>
      </c>
    </row>
    <row r="34" spans="2:15" ht="26.25" customHeight="1">
      <c r="B34" s="86"/>
      <c r="C34" s="83"/>
      <c r="D34" s="83"/>
      <c r="E34" s="83"/>
      <c r="F34" s="83"/>
      <c r="G34" s="83"/>
      <c r="H34" s="103"/>
      <c r="I34" s="88"/>
      <c r="J34" s="26" t="s">
        <v>48</v>
      </c>
      <c r="K34" s="28" t="s">
        <v>49</v>
      </c>
      <c r="L34" s="1">
        <v>1500</v>
      </c>
      <c r="M34" s="2">
        <v>700</v>
      </c>
      <c r="N34" s="1">
        <f t="shared" si="7"/>
        <v>-800</v>
      </c>
      <c r="O34" s="14">
        <v>0</v>
      </c>
    </row>
    <row r="35" spans="2:15" ht="18.75" customHeight="1">
      <c r="B35" s="86"/>
      <c r="C35" s="83"/>
      <c r="D35" s="83"/>
      <c r="E35" s="83"/>
      <c r="F35" s="83"/>
      <c r="G35" s="83"/>
      <c r="H35" s="103"/>
      <c r="I35" s="89"/>
      <c r="J35" s="91"/>
      <c r="K35" s="28" t="s">
        <v>22</v>
      </c>
      <c r="L35" s="1">
        <v>13800</v>
      </c>
      <c r="M35" s="1">
        <v>14850</v>
      </c>
      <c r="N35" s="1">
        <f t="shared" si="7"/>
        <v>1050</v>
      </c>
      <c r="O35" s="14">
        <f t="shared" si="9"/>
        <v>7.6086956521739135E-2</v>
      </c>
    </row>
    <row r="36" spans="2:15" ht="26.25" customHeight="1">
      <c r="B36" s="86"/>
      <c r="C36" s="83"/>
      <c r="D36" s="83"/>
      <c r="E36" s="83"/>
      <c r="F36" s="83"/>
      <c r="G36" s="83"/>
      <c r="H36" s="103"/>
      <c r="I36" s="89"/>
      <c r="J36" s="92"/>
      <c r="K36" s="28" t="s">
        <v>23</v>
      </c>
      <c r="L36" s="1">
        <v>1840</v>
      </c>
      <c r="M36" s="1">
        <v>1590</v>
      </c>
      <c r="N36" s="1">
        <f t="shared" si="7"/>
        <v>-250</v>
      </c>
      <c r="O36" s="14">
        <f t="shared" si="9"/>
        <v>-0.1358695652173913</v>
      </c>
    </row>
    <row r="37" spans="2:15" ht="26.25" customHeight="1">
      <c r="B37" s="86"/>
      <c r="C37" s="83"/>
      <c r="D37" s="83"/>
      <c r="E37" s="83"/>
      <c r="F37" s="83"/>
      <c r="G37" s="83"/>
      <c r="H37" s="103"/>
      <c r="I37" s="89"/>
      <c r="J37" s="92"/>
      <c r="K37" s="26" t="s">
        <v>50</v>
      </c>
      <c r="L37" s="1">
        <v>4727</v>
      </c>
      <c r="M37" s="1">
        <v>1661</v>
      </c>
      <c r="N37" s="1">
        <f>M37-L37</f>
        <v>-3066</v>
      </c>
      <c r="O37" s="14">
        <f>N37/L37</f>
        <v>-0.64861434313518085</v>
      </c>
    </row>
    <row r="38" spans="2:15" ht="26.25" customHeight="1" thickBot="1">
      <c r="B38" s="112"/>
      <c r="C38" s="101"/>
      <c r="D38" s="101"/>
      <c r="E38" s="101"/>
      <c r="F38" s="101"/>
      <c r="G38" s="101"/>
      <c r="H38" s="104"/>
      <c r="I38" s="105"/>
      <c r="J38" s="110"/>
      <c r="K38" s="41" t="s">
        <v>51</v>
      </c>
      <c r="L38" s="42">
        <v>11580</v>
      </c>
      <c r="M38" s="43">
        <v>300</v>
      </c>
      <c r="N38" s="44">
        <f>M38-L38</f>
        <v>-11280</v>
      </c>
      <c r="O38" s="45">
        <f>N38/L38</f>
        <v>-0.97409326424870468</v>
      </c>
    </row>
  </sheetData>
  <sheetProtection algorithmName="SHA-512" hashValue="qCFtTrh6LwG6GBiv9TdjHH9SAPSbnQqV8bgl9IL8dGiznhfBwYW1QtSfHp4iCd9hShhmLOdmuqDvySqtc+fCkg==" saltValue="Xa4c2gQfaatzdo63oL4xvQ==" spinCount="100000" sheet="1" objects="1" scenarios="1"/>
  <mergeCells count="76">
    <mergeCell ref="J35:J38"/>
    <mergeCell ref="F21:F22"/>
    <mergeCell ref="E21:E22"/>
    <mergeCell ref="D21:D22"/>
    <mergeCell ref="B30:B38"/>
    <mergeCell ref="C30:C38"/>
    <mergeCell ref="D30:D38"/>
    <mergeCell ref="E30:E38"/>
    <mergeCell ref="F30:F38"/>
    <mergeCell ref="H23:H24"/>
    <mergeCell ref="E25:E26"/>
    <mergeCell ref="F25:F26"/>
    <mergeCell ref="B21:B22"/>
    <mergeCell ref="C21:C22"/>
    <mergeCell ref="G21:G22"/>
    <mergeCell ref="H21:H22"/>
    <mergeCell ref="B2:O2"/>
    <mergeCell ref="B28:B29"/>
    <mergeCell ref="C28:C29"/>
    <mergeCell ref="G30:G38"/>
    <mergeCell ref="H30:H38"/>
    <mergeCell ref="I31:I32"/>
    <mergeCell ref="I34:I38"/>
    <mergeCell ref="G25:G26"/>
    <mergeCell ref="H25:H26"/>
    <mergeCell ref="N22:N23"/>
    <mergeCell ref="O22:O23"/>
    <mergeCell ref="B23:B26"/>
    <mergeCell ref="C23:C26"/>
    <mergeCell ref="E23:E24"/>
    <mergeCell ref="F23:F24"/>
    <mergeCell ref="G23:G24"/>
    <mergeCell ref="B16:B17"/>
    <mergeCell ref="C16:C17"/>
    <mergeCell ref="I11:I29"/>
    <mergeCell ref="J12:J16"/>
    <mergeCell ref="J22:J29"/>
    <mergeCell ref="E13:E14"/>
    <mergeCell ref="F13:F14"/>
    <mergeCell ref="G13:G14"/>
    <mergeCell ref="H13:H14"/>
    <mergeCell ref="H11:H12"/>
    <mergeCell ref="G11:G12"/>
    <mergeCell ref="D11:D12"/>
    <mergeCell ref="E11:E12"/>
    <mergeCell ref="F11:F12"/>
    <mergeCell ref="D13:D14"/>
    <mergeCell ref="K22:K23"/>
    <mergeCell ref="L22:L23"/>
    <mergeCell ref="M22:M23"/>
    <mergeCell ref="B19:B20"/>
    <mergeCell ref="C19:C20"/>
    <mergeCell ref="J18:J20"/>
    <mergeCell ref="N12:N13"/>
    <mergeCell ref="O12:O13"/>
    <mergeCell ref="N5:O5"/>
    <mergeCell ref="B7:D7"/>
    <mergeCell ref="I7:K7"/>
    <mergeCell ref="B8:D8"/>
    <mergeCell ref="I8:K8"/>
    <mergeCell ref="B9:D9"/>
    <mergeCell ref="I9:K9"/>
    <mergeCell ref="B11:B14"/>
    <mergeCell ref="C11:C14"/>
    <mergeCell ref="K12:K13"/>
    <mergeCell ref="L12:L13"/>
    <mergeCell ref="M12:M13"/>
    <mergeCell ref="B4:H4"/>
    <mergeCell ref="I4:O4"/>
    <mergeCell ref="B5:B6"/>
    <mergeCell ref="C5:C6"/>
    <mergeCell ref="D5:D6"/>
    <mergeCell ref="G5:H5"/>
    <mergeCell ref="I5:I6"/>
    <mergeCell ref="J5:J6"/>
    <mergeCell ref="K5:K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ignoredErrors>
    <ignoredError sqref="L11:M11 L17 L21:M21 L7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 예산(안)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young's</dc:creator>
  <cp:lastModifiedBy>user</cp:lastModifiedBy>
  <cp:lastPrinted>2020-12-30T06:33:46Z</cp:lastPrinted>
  <dcterms:created xsi:type="dcterms:W3CDTF">2014-03-07T02:28:42Z</dcterms:created>
  <dcterms:modified xsi:type="dcterms:W3CDTF">2020-12-30T08:13:53Z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