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3275" windowHeight="10860" activeTab="2"/>
  </bookViews>
  <sheets>
    <sheet name="2019년 결산서" sheetId="3" r:id="rId1"/>
    <sheet name="2020년 예산(안)" sheetId="5" r:id="rId2"/>
    <sheet name="2018년 후원금사용내역" sheetId="2" r:id="rId3"/>
  </sheets>
  <calcPr calcId="125725"/>
</workbook>
</file>

<file path=xl/calcChain.xml><?xml version="1.0" encoding="utf-8"?>
<calcChain xmlns="http://schemas.openxmlformats.org/spreadsheetml/2006/main">
  <c r="E21" i="2"/>
  <c r="I36" i="3" l="1"/>
  <c r="D6"/>
  <c r="D15" l="1"/>
  <c r="H27" l="1"/>
  <c r="H26" s="1"/>
  <c r="H8"/>
  <c r="D7" l="1"/>
  <c r="D19"/>
  <c r="D18" s="1"/>
  <c r="D14"/>
  <c r="D11"/>
  <c r="D10" s="1"/>
  <c r="H17" l="1"/>
  <c r="G17"/>
  <c r="H13"/>
  <c r="G13"/>
  <c r="G8"/>
  <c r="G27"/>
  <c r="G26" s="1"/>
  <c r="M33" i="5"/>
  <c r="M21"/>
  <c r="M17"/>
  <c r="M11"/>
  <c r="L33"/>
  <c r="L21"/>
  <c r="L17"/>
  <c r="L11"/>
  <c r="M7"/>
  <c r="L7"/>
  <c r="F21"/>
  <c r="F18"/>
  <c r="F15"/>
  <c r="F10"/>
  <c r="F8" s="1"/>
  <c r="E10"/>
  <c r="E8" s="1"/>
  <c r="E21"/>
  <c r="E18"/>
  <c r="E15"/>
  <c r="C7" i="3"/>
  <c r="C6" s="1"/>
  <c r="G7" l="1"/>
  <c r="G6" s="1"/>
  <c r="H7"/>
  <c r="H6" s="1"/>
  <c r="F9" i="5"/>
  <c r="F7" s="1"/>
  <c r="M10"/>
  <c r="L10"/>
  <c r="O25"/>
  <c r="O24"/>
  <c r="N38"/>
  <c r="O38" s="1"/>
  <c r="N37"/>
  <c r="O37" s="1"/>
  <c r="N36"/>
  <c r="O36" s="1"/>
  <c r="N35"/>
  <c r="O35" s="1"/>
  <c r="N34"/>
  <c r="N33"/>
  <c r="O33" s="1"/>
  <c r="N32"/>
  <c r="O32" s="1"/>
  <c r="N31"/>
  <c r="O31" s="1"/>
  <c r="N30"/>
  <c r="O30" s="1"/>
  <c r="N29"/>
  <c r="O29" s="1"/>
  <c r="N28"/>
  <c r="O28" s="1"/>
  <c r="N25"/>
  <c r="N26"/>
  <c r="O26" s="1"/>
  <c r="N27"/>
  <c r="O27" s="1"/>
  <c r="N24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2"/>
  <c r="O12" s="1"/>
  <c r="N11"/>
  <c r="O11" s="1"/>
  <c r="E27"/>
  <c r="G27" s="1"/>
  <c r="H27" s="1"/>
  <c r="F27"/>
  <c r="G29"/>
  <c r="H29" s="1"/>
  <c r="G28"/>
  <c r="G20"/>
  <c r="H20" s="1"/>
  <c r="G25"/>
  <c r="H25" s="1"/>
  <c r="G23"/>
  <c r="H23" s="1"/>
  <c r="G21"/>
  <c r="H21" s="1"/>
  <c r="G19"/>
  <c r="H19" s="1"/>
  <c r="G18"/>
  <c r="G13"/>
  <c r="H13" s="1"/>
  <c r="G11"/>
  <c r="H11" s="1"/>
  <c r="E9" l="1"/>
  <c r="E7" s="1"/>
  <c r="G7" s="1"/>
  <c r="H7" s="1"/>
  <c r="N8"/>
  <c r="O8" s="1"/>
  <c r="N9"/>
  <c r="O9" s="1"/>
  <c r="N10"/>
  <c r="O10" s="1"/>
  <c r="N7"/>
  <c r="O7" s="1"/>
  <c r="D43" i="2" l="1"/>
  <c r="H18" i="5" l="1"/>
  <c r="G16"/>
  <c r="H16" s="1"/>
  <c r="G17"/>
  <c r="H17" s="1"/>
  <c r="G15"/>
  <c r="H15" s="1"/>
  <c r="G10"/>
  <c r="H10" s="1"/>
  <c r="G9"/>
  <c r="H9" s="1"/>
  <c r="G8"/>
  <c r="H8" s="1"/>
  <c r="E9" i="3"/>
  <c r="I25" l="1"/>
  <c r="I26"/>
  <c r="I27"/>
  <c r="I28"/>
  <c r="I29"/>
  <c r="I30"/>
  <c r="I31"/>
  <c r="I32"/>
  <c r="I33"/>
  <c r="I34"/>
  <c r="I35"/>
  <c r="I24"/>
  <c r="I8"/>
  <c r="I9"/>
  <c r="I10"/>
  <c r="I11"/>
  <c r="I12"/>
  <c r="I13"/>
  <c r="I14"/>
  <c r="I15"/>
  <c r="I16"/>
  <c r="I17"/>
  <c r="I18"/>
  <c r="I19"/>
  <c r="I20"/>
  <c r="I21"/>
  <c r="I22"/>
  <c r="I23"/>
  <c r="I7"/>
  <c r="I6"/>
  <c r="E24"/>
  <c r="E23"/>
  <c r="E22"/>
  <c r="E21"/>
  <c r="E20"/>
  <c r="E19"/>
  <c r="E18"/>
  <c r="E17"/>
  <c r="E16"/>
  <c r="E15"/>
  <c r="E14"/>
  <c r="E13"/>
  <c r="E12"/>
  <c r="E11"/>
  <c r="E10"/>
  <c r="E8"/>
  <c r="E7"/>
  <c r="E6"/>
</calcChain>
</file>

<file path=xl/comments1.xml><?xml version="1.0" encoding="utf-8"?>
<comments xmlns="http://schemas.openxmlformats.org/spreadsheetml/2006/main">
  <authors>
    <author>김진영</author>
  </authors>
  <commentList>
    <comment ref="B9" authorId="0">
      <text>
        <r>
          <rPr>
            <sz val="9"/>
            <color indexed="81"/>
            <rFont val="돋움"/>
            <family val="3"/>
            <charset val="129"/>
          </rPr>
          <t>공공후견인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양성교육기관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보건복지부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위탁사업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>
  <authors>
    <author>김진영</author>
  </authors>
  <commentList>
    <comment ref="D13" authorId="0">
      <text>
        <r>
          <rPr>
            <sz val="9"/>
            <color indexed="81"/>
            <rFont val="돋움"/>
            <family val="3"/>
            <charset val="129"/>
          </rPr>
          <t>공공후견사업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서울후견법인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선정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보건복지부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지정사업</t>
        </r>
        <r>
          <rPr>
            <sz val="9"/>
            <color indexed="81"/>
            <rFont val="Tahoma"/>
            <family val="2"/>
          </rPr>
          <t xml:space="preserve">)
 -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미확정</t>
        </r>
      </text>
    </comment>
  </commentList>
</comments>
</file>

<file path=xl/comments3.xml><?xml version="1.0" encoding="utf-8"?>
<comments xmlns="http://schemas.openxmlformats.org/spreadsheetml/2006/main">
  <authors>
    <author>김진영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2018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장애인의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기념</t>
        </r>
        <r>
          <rPr>
            <b/>
            <sz val="9"/>
            <color indexed="81"/>
            <rFont val="Tahoma"/>
            <family val="2"/>
          </rPr>
          <t>, '</t>
        </r>
        <r>
          <rPr>
            <b/>
            <sz val="9"/>
            <color indexed="81"/>
            <rFont val="돋움"/>
            <family val="3"/>
            <charset val="129"/>
          </rPr>
          <t>함께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서울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누리축제</t>
        </r>
        <r>
          <rPr>
            <b/>
            <sz val="9"/>
            <color indexed="81"/>
            <rFont val="Tahoma"/>
            <family val="2"/>
          </rPr>
          <t xml:space="preserve">' </t>
        </r>
        <r>
          <rPr>
            <b/>
            <sz val="9"/>
            <color indexed="81"/>
            <rFont val="돋움"/>
            <family val="3"/>
            <charset val="129"/>
          </rPr>
          <t>부스운영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지원금</t>
        </r>
      </text>
    </comment>
  </commentList>
</comments>
</file>

<file path=xl/sharedStrings.xml><?xml version="1.0" encoding="utf-8"?>
<sst xmlns="http://schemas.openxmlformats.org/spreadsheetml/2006/main" count="247" uniqueCount="164">
  <si>
    <t>연월일</t>
  </si>
  <si>
    <t>후원자</t>
  </si>
  <si>
    <t>내 역</t>
  </si>
  <si>
    <t>금 액</t>
  </si>
  <si>
    <t>비 고</t>
  </si>
  <si>
    <t>이월금</t>
  </si>
  <si>
    <t>산출기준</t>
  </si>
  <si>
    <t>총 계</t>
  </si>
  <si>
    <t>1. 후원금(금전) 수입명세서</t>
  </si>
  <si>
    <t>(단위 : 원)</t>
  </si>
  <si>
    <t>2. 후원금(금전) 사용명세서</t>
  </si>
  <si>
    <t>연월일</t>
    <phoneticPr fontId="2" type="noConversion"/>
  </si>
  <si>
    <t>내 역</t>
    <phoneticPr fontId="2" type="noConversion"/>
  </si>
  <si>
    <t>관 항 목</t>
  </si>
  <si>
    <t>세 입</t>
  </si>
  <si>
    <t>세 출</t>
  </si>
  <si>
    <t>보조금</t>
  </si>
  <si>
    <t>사무비</t>
  </si>
  <si>
    <t>운영보조금수입</t>
  </si>
  <si>
    <t>인건비</t>
  </si>
  <si>
    <t>기타보조금수입</t>
  </si>
  <si>
    <t>급여</t>
  </si>
  <si>
    <t>후원금수입</t>
  </si>
  <si>
    <t>제수당</t>
  </si>
  <si>
    <t>퇴직금 및 퇴직적립금</t>
  </si>
  <si>
    <t>지정후원금수입</t>
  </si>
  <si>
    <t>사회보험부담금</t>
  </si>
  <si>
    <t>비지정후원금수입</t>
  </si>
  <si>
    <t>업무추진비</t>
  </si>
  <si>
    <t>사업수입</t>
  </si>
  <si>
    <t>기관운영비</t>
  </si>
  <si>
    <t>프로그램사업수입</t>
  </si>
  <si>
    <t>직책보조비</t>
  </si>
  <si>
    <t>이용비용수입</t>
  </si>
  <si>
    <t>회의비</t>
  </si>
  <si>
    <t>교육비수입</t>
  </si>
  <si>
    <t>운영비</t>
  </si>
  <si>
    <t>공공요금</t>
  </si>
  <si>
    <t>제세공과금</t>
  </si>
  <si>
    <t>차량비</t>
  </si>
  <si>
    <t>여비</t>
  </si>
  <si>
    <t>잡수입</t>
  </si>
  <si>
    <t>수용비및수수료</t>
  </si>
  <si>
    <t>연료비</t>
  </si>
  <si>
    <t>기타예금이자수입</t>
  </si>
  <si>
    <t>기타운영비</t>
  </si>
  <si>
    <t>증(B-A)감</t>
  </si>
  <si>
    <t>전년도이월금(자부담)</t>
  </si>
  <si>
    <t>전년도이월금(후원금)</t>
  </si>
  <si>
    <t>재산조성비</t>
  </si>
  <si>
    <t>사업비</t>
  </si>
  <si>
    <t>프로그램사업비</t>
  </si>
  <si>
    <t>권익옹호사업</t>
  </si>
  <si>
    <t>자립생활지원사업</t>
  </si>
  <si>
    <t>예비비 및 기타</t>
  </si>
  <si>
    <t>반환금(보조금이자)</t>
  </si>
  <si>
    <t>관</t>
  </si>
  <si>
    <t>항</t>
  </si>
  <si>
    <t>목</t>
  </si>
  <si>
    <t>(A)</t>
  </si>
  <si>
    <t>(B)</t>
  </si>
  <si>
    <t>금액</t>
  </si>
  <si>
    <t>세입총계</t>
  </si>
  <si>
    <t>세출총계</t>
  </si>
  <si>
    <t>운영보조금</t>
  </si>
  <si>
    <t>급 여</t>
  </si>
  <si>
    <t>기타보조금</t>
  </si>
  <si>
    <t>지정후원금</t>
  </si>
  <si>
    <t>전년도이월금</t>
  </si>
  <si>
    <t>시설비</t>
  </si>
  <si>
    <t>자산취득비</t>
  </si>
  <si>
    <t>증감(B)-(A)</t>
  </si>
  <si>
    <t>비율(%)</t>
  </si>
  <si>
    <t>보조금(총계)</t>
  </si>
  <si>
    <t>자부담(총계)</t>
  </si>
  <si>
    <t>(자부담)</t>
  </si>
  <si>
    <t>(후원금)</t>
  </si>
  <si>
    <t>운영비</t>
    <phoneticPr fontId="2" type="noConversion"/>
  </si>
  <si>
    <t>수용비 및
수수료</t>
    <phoneticPr fontId="2" type="noConversion"/>
  </si>
  <si>
    <t>기타예금
이자수입</t>
    <phoneticPr fontId="2" type="noConversion"/>
  </si>
  <si>
    <t>프로그램
사업비</t>
    <phoneticPr fontId="2" type="noConversion"/>
  </si>
  <si>
    <r>
      <t>상담</t>
    </r>
    <r>
      <rPr>
        <sz val="9"/>
        <rFont val="안상수2006가는"/>
        <family val="1"/>
        <charset val="129"/>
      </rPr>
      <t>.</t>
    </r>
    <r>
      <rPr>
        <sz val="9"/>
        <rFont val="맑은 고딕"/>
        <family val="3"/>
        <charset val="129"/>
      </rPr>
      <t>정보제공사업</t>
    </r>
    <phoneticPr fontId="2" type="noConversion"/>
  </si>
  <si>
    <t>문화여가체육사업</t>
    <phoneticPr fontId="2" type="noConversion"/>
  </si>
  <si>
    <t>후견활동지원사업</t>
    <phoneticPr fontId="2" type="noConversion"/>
  </si>
  <si>
    <t>보조금수입</t>
    <phoneticPr fontId="2" type="noConversion"/>
  </si>
  <si>
    <t>퇴직금 및 
퇴직적립금</t>
    <phoneticPr fontId="2" type="noConversion"/>
  </si>
  <si>
    <t>사회보험
부담금</t>
    <phoneticPr fontId="2" type="noConversion"/>
  </si>
  <si>
    <t>비지정후원금</t>
    <phoneticPr fontId="2" type="noConversion"/>
  </si>
  <si>
    <t>프로그램
사업수입</t>
    <phoneticPr fontId="2" type="noConversion"/>
  </si>
  <si>
    <t>교육비수입</t>
    <phoneticPr fontId="2" type="noConversion"/>
  </si>
  <si>
    <r>
      <t>상담</t>
    </r>
    <r>
      <rPr>
        <sz val="10"/>
        <rFont val="안상수2006가는"/>
        <family val="1"/>
        <charset val="129"/>
      </rPr>
      <t>.</t>
    </r>
    <r>
      <rPr>
        <sz val="10"/>
        <rFont val="맑은 고딕"/>
        <family val="3"/>
        <charset val="129"/>
      </rPr>
      <t>정보제공사업</t>
    </r>
    <phoneticPr fontId="2" type="noConversion"/>
  </si>
  <si>
    <t>함께 서울 누리축제 부스운영지원금</t>
    <phoneticPr fontId="3" type="noConversion"/>
  </si>
  <si>
    <t>해○빈</t>
    <phoneticPr fontId="4" type="noConversion"/>
  </si>
  <si>
    <t>사업비&amp;운영비</t>
    <phoneticPr fontId="4" type="noConversion"/>
  </si>
  <si>
    <t>누리축제 조직위원</t>
    <phoneticPr fontId="4" type="noConversion"/>
  </si>
  <si>
    <t>사업비</t>
    <phoneticPr fontId="4" type="noConversion"/>
  </si>
  <si>
    <t>사업비&amp;운영비</t>
    <phoneticPr fontId="3" type="noConversion"/>
  </si>
  <si>
    <t>상반기 예금이자</t>
    <phoneticPr fontId="3" type="noConversion"/>
  </si>
  <si>
    <t>공모전 후원함</t>
    <phoneticPr fontId="3" type="noConversion"/>
  </si>
  <si>
    <t>잔액</t>
    <phoneticPr fontId="3" type="noConversion"/>
  </si>
  <si>
    <t>총 액</t>
    <phoneticPr fontId="2" type="noConversion"/>
  </si>
  <si>
    <t>누리축제-인식개선캠페인 진행다과구입비</t>
    <phoneticPr fontId="2" type="noConversion"/>
  </si>
  <si>
    <t>사진동호회</t>
    <phoneticPr fontId="3" type="noConversion"/>
  </si>
  <si>
    <t>기타운영비</t>
    <phoneticPr fontId="2" type="noConversion"/>
  </si>
  <si>
    <t>생수2통</t>
    <phoneticPr fontId="2" type="noConversion"/>
  </si>
  <si>
    <t>인식개선캠페인</t>
    <phoneticPr fontId="3" type="noConversion"/>
  </si>
  <si>
    <t>누리축제-인식개선캠페인 사무용품 구입비</t>
    <phoneticPr fontId="3" type="noConversion"/>
  </si>
  <si>
    <t>누리축제-물품이동비
(택시, 사무실→행사장)</t>
    <phoneticPr fontId="3" type="noConversion"/>
  </si>
  <si>
    <t>기타운영비</t>
    <phoneticPr fontId="3" type="noConversion"/>
  </si>
  <si>
    <t>생수4통</t>
    <phoneticPr fontId="3" type="noConversion"/>
  </si>
  <si>
    <t>총액</t>
    <phoneticPr fontId="3" type="noConversion"/>
  </si>
  <si>
    <r>
      <t>2019년도 서울지적장애인자립지원센터 세입</t>
    </r>
    <r>
      <rPr>
        <b/>
        <sz val="15"/>
        <color theme="1"/>
        <rFont val="안상수2006가는"/>
        <family val="1"/>
        <charset val="129"/>
      </rPr>
      <t>.</t>
    </r>
    <r>
      <rPr>
        <b/>
        <sz val="15"/>
        <color theme="1"/>
        <rFont val="맑은 고딕"/>
        <family val="3"/>
        <charset val="129"/>
        <scheme val="minor"/>
      </rPr>
      <t>세출 결산서</t>
    </r>
    <phoneticPr fontId="2" type="noConversion"/>
  </si>
  <si>
    <t>19년 예산(A)</t>
    <phoneticPr fontId="2" type="noConversion"/>
  </si>
  <si>
    <t>19년 결산(B)</t>
    <phoneticPr fontId="2" type="noConversion"/>
  </si>
  <si>
    <t>19년 예산(A)</t>
    <phoneticPr fontId="2" type="noConversion"/>
  </si>
  <si>
    <t>2020년도 서울지적장애인자립지원센터 예산(안)</t>
    <phoneticPr fontId="2" type="noConversion"/>
  </si>
  <si>
    <t>2019예산</t>
    <phoneticPr fontId="2" type="noConversion"/>
  </si>
  <si>
    <t>2020예산</t>
    <phoneticPr fontId="2" type="noConversion"/>
  </si>
  <si>
    <t>2019년 서울지적장애인자립지원센터 후원금 수입 및 사용결과 보고서</t>
    <phoneticPr fontId="2" type="noConversion"/>
  </si>
  <si>
    <t>2019.01.01</t>
    <phoneticPr fontId="3" type="noConversion"/>
  </si>
  <si>
    <t>2019.04.09</t>
    <phoneticPr fontId="4" type="noConversion"/>
  </si>
  <si>
    <t>2019.04.15</t>
    <phoneticPr fontId="4" type="noConversion"/>
  </si>
  <si>
    <t>2019.06.22</t>
    <phoneticPr fontId="3" type="noConversion"/>
  </si>
  <si>
    <t>2019.07.15</t>
    <phoneticPr fontId="2" type="noConversion"/>
  </si>
  <si>
    <t>2019.08.16</t>
    <phoneticPr fontId="2" type="noConversion"/>
  </si>
  <si>
    <t>2019.08.16</t>
    <phoneticPr fontId="2" type="noConversion"/>
  </si>
  <si>
    <t>서울○○복지관</t>
    <phoneticPr fontId="3" type="noConversion"/>
  </si>
  <si>
    <t>제9회 사진공모전 수상작 전시회</t>
    <phoneticPr fontId="2" type="noConversion"/>
  </si>
  <si>
    <t>2019.08.22</t>
    <phoneticPr fontId="3" type="noConversion"/>
  </si>
  <si>
    <t>2019.09.17</t>
    <phoneticPr fontId="3" type="noConversion"/>
  </si>
  <si>
    <t>2019.11.15</t>
    <phoneticPr fontId="3" type="noConversion"/>
  </si>
  <si>
    <t>2019.12.16</t>
    <phoneticPr fontId="3" type="noConversion"/>
  </si>
  <si>
    <t>2019.12.21</t>
    <phoneticPr fontId="3" type="noConversion"/>
  </si>
  <si>
    <t>하반기 예금이자</t>
    <phoneticPr fontId="3" type="noConversion"/>
  </si>
  <si>
    <t>2019.12.30</t>
    <phoneticPr fontId="3" type="noConversion"/>
  </si>
  <si>
    <t>2019.01.19</t>
    <phoneticPr fontId="3" type="noConversion"/>
  </si>
  <si>
    <t>사진동호회</t>
    <phoneticPr fontId="4" type="noConversion"/>
  </si>
  <si>
    <t>2019.02.16</t>
    <phoneticPr fontId="4" type="noConversion"/>
  </si>
  <si>
    <t>사진동호회 2월 출사활동 식비
(문화비축기지, 총18명)</t>
    <phoneticPr fontId="4" type="noConversion"/>
  </si>
  <si>
    <t>사진동호회 1월 출사활동 식비
(서울식물원, 총20명)</t>
    <phoneticPr fontId="4" type="noConversion"/>
  </si>
  <si>
    <t>2019.03.08</t>
    <phoneticPr fontId="2" type="noConversion"/>
  </si>
  <si>
    <t>2019.04.10</t>
    <phoneticPr fontId="2" type="noConversion"/>
  </si>
  <si>
    <t>누리축제-인식개선캠페인 현수막 제작비(1개)</t>
    <phoneticPr fontId="2" type="noConversion"/>
  </si>
  <si>
    <t>누리축제-진행용품(포토프린터기) 구입비</t>
    <phoneticPr fontId="3" type="noConversion"/>
  </si>
  <si>
    <t>2019.04.11</t>
    <phoneticPr fontId="2" type="noConversion"/>
  </si>
  <si>
    <t>누리축제-인식개선홍보물 제작비(볼펜500개)</t>
    <phoneticPr fontId="4" type="noConversion"/>
  </si>
  <si>
    <t>2019.04.11</t>
    <phoneticPr fontId="3" type="noConversion"/>
  </si>
  <si>
    <t>2019.04.12</t>
    <phoneticPr fontId="3" type="noConversion"/>
  </si>
  <si>
    <t>직원교육</t>
    <phoneticPr fontId="3" type="noConversion"/>
  </si>
  <si>
    <t>사회복지사 보수교육
(김O영)</t>
    <phoneticPr fontId="3" type="noConversion"/>
  </si>
  <si>
    <t>2019.04.17</t>
    <phoneticPr fontId="3" type="noConversion"/>
  </si>
  <si>
    <t>누리축제-활동가 간식 구입비</t>
    <phoneticPr fontId="3" type="noConversion"/>
  </si>
  <si>
    <t>인식개선캠페인</t>
    <phoneticPr fontId="3" type="noConversion"/>
  </si>
  <si>
    <t>누리축제-물품이동비
(퀵, 행사장→사무실)</t>
    <phoneticPr fontId="3" type="noConversion"/>
  </si>
  <si>
    <t>2019.04.24</t>
    <phoneticPr fontId="3" type="noConversion"/>
  </si>
  <si>
    <t>사회복지사 보수교육
(이○정)</t>
    <phoneticPr fontId="3" type="noConversion"/>
  </si>
  <si>
    <t>2019.05.02</t>
    <phoneticPr fontId="3" type="noConversion"/>
  </si>
  <si>
    <t>기타운영비</t>
    <phoneticPr fontId="2" type="noConversion"/>
  </si>
  <si>
    <t>생수3통</t>
    <phoneticPr fontId="3" type="noConversion"/>
  </si>
  <si>
    <t>2019.07.01</t>
    <phoneticPr fontId="3" type="noConversion"/>
  </si>
  <si>
    <t>생수2통</t>
    <phoneticPr fontId="2" type="noConversion"/>
  </si>
  <si>
    <t>2019.09.19</t>
    <phoneticPr fontId="3" type="noConversion"/>
  </si>
  <si>
    <t>사회복지사 보수교육
(신O미)</t>
    <phoneticPr fontId="4" type="noConversion"/>
  </si>
  <si>
    <t>2019.09.30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</si>
</sst>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2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3.5"/>
      <color rgb="FF000000"/>
      <name val="맑은 고딕"/>
      <family val="3"/>
      <charset val="129"/>
      <scheme val="maj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5"/>
      <color theme="1"/>
      <name val="맑은 고딕"/>
      <family val="3"/>
      <charset val="129"/>
      <scheme val="minor"/>
    </font>
    <font>
      <b/>
      <sz val="15"/>
      <color theme="1"/>
      <name val="안상수2006가는"/>
      <family val="1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9"/>
      <name val="안상수2006가는"/>
      <family val="1"/>
      <charset val="129"/>
    </font>
    <font>
      <sz val="9"/>
      <name val="맑은 고딕"/>
      <family val="3"/>
      <charset val="129"/>
    </font>
    <font>
      <sz val="10"/>
      <name val="안상수2006가는"/>
      <family val="1"/>
      <charset val="129"/>
    </font>
    <font>
      <sz val="10"/>
      <name val="맑은 고딕"/>
      <family val="3"/>
      <charset val="129"/>
    </font>
    <font>
      <sz val="10"/>
      <color theme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slantDashDot">
        <color rgb="FF000000"/>
      </top>
      <bottom/>
      <diagonal/>
    </border>
    <border>
      <left/>
      <right style="thin">
        <color rgb="FF000000"/>
      </right>
      <top style="slantDashDot">
        <color rgb="FF000000"/>
      </top>
      <bottom/>
      <diagonal/>
    </border>
    <border>
      <left/>
      <right style="medium">
        <color rgb="FF000000"/>
      </right>
      <top style="slantDashDot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/>
      <right style="thin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slantDashDot">
        <color rgb="FF000000"/>
      </bottom>
      <diagonal/>
    </border>
    <border>
      <left style="double">
        <color rgb="FF000000"/>
      </left>
      <right/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slantDashDot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slantDashDot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3" fontId="17" fillId="0" borderId="25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3" fontId="17" fillId="0" borderId="26" xfId="0" applyNumberFormat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3" fontId="17" fillId="0" borderId="27" xfId="0" applyNumberFormat="1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/>
    </xf>
    <xf numFmtId="176" fontId="17" fillId="0" borderId="89" xfId="0" applyNumberFormat="1" applyFont="1" applyBorder="1" applyAlignment="1">
      <alignment horizontal="center" vertical="center"/>
    </xf>
    <xf numFmtId="3" fontId="17" fillId="0" borderId="29" xfId="0" applyNumberFormat="1" applyFont="1" applyBorder="1" applyAlignment="1">
      <alignment horizontal="right" vertical="center" wrapText="1"/>
    </xf>
    <xf numFmtId="0" fontId="17" fillId="0" borderId="29" xfId="0" applyFont="1" applyBorder="1" applyAlignment="1">
      <alignment horizontal="justify" vertical="center" wrapText="1"/>
    </xf>
    <xf numFmtId="0" fontId="18" fillId="0" borderId="30" xfId="0" applyFont="1" applyBorder="1" applyAlignment="1">
      <alignment horizontal="justify" vertical="center" wrapText="1"/>
    </xf>
    <xf numFmtId="3" fontId="18" fillId="0" borderId="13" xfId="0" applyNumberFormat="1" applyFont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3" fontId="17" fillId="0" borderId="12" xfId="0" applyNumberFormat="1" applyFont="1" applyBorder="1" applyAlignment="1">
      <alignment horizontal="right" vertical="center" wrapText="1"/>
    </xf>
    <xf numFmtId="0" fontId="16" fillId="0" borderId="29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3" fontId="18" fillId="0" borderId="36" xfId="0" applyNumberFormat="1" applyFont="1" applyBorder="1" applyAlignment="1">
      <alignment horizontal="right" vertical="center" wrapText="1"/>
    </xf>
    <xf numFmtId="3" fontId="18" fillId="0" borderId="37" xfId="0" applyNumberFormat="1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3" fontId="17" fillId="0" borderId="58" xfId="0" applyNumberFormat="1" applyFont="1" applyBorder="1" applyAlignment="1">
      <alignment horizontal="right" vertical="center" wrapText="1"/>
    </xf>
    <xf numFmtId="3" fontId="17" fillId="0" borderId="65" xfId="0" applyNumberFormat="1" applyFont="1" applyBorder="1" applyAlignment="1">
      <alignment horizontal="right" vertical="center" wrapText="1"/>
    </xf>
    <xf numFmtId="9" fontId="17" fillId="0" borderId="93" xfId="0" applyNumberFormat="1" applyFont="1" applyBorder="1" applyAlignment="1">
      <alignment horizontal="right" vertical="center" wrapText="1"/>
    </xf>
    <xf numFmtId="9" fontId="17" fillId="0" borderId="95" xfId="0" applyNumberFormat="1" applyFont="1" applyBorder="1" applyAlignment="1">
      <alignment horizontal="right" vertical="center" wrapText="1"/>
    </xf>
    <xf numFmtId="3" fontId="17" fillId="0" borderId="51" xfId="0" applyNumberFormat="1" applyFont="1" applyBorder="1" applyAlignment="1">
      <alignment horizontal="right" vertical="center" wrapText="1"/>
    </xf>
    <xf numFmtId="9" fontId="17" fillId="0" borderId="44" xfId="0" applyNumberFormat="1" applyFont="1" applyBorder="1" applyAlignment="1">
      <alignment horizontal="right" vertical="center" wrapText="1"/>
    </xf>
    <xf numFmtId="9" fontId="17" fillId="0" borderId="12" xfId="0" applyNumberFormat="1" applyFont="1" applyBorder="1" applyAlignment="1">
      <alignment horizontal="right" vertical="center" wrapText="1"/>
    </xf>
    <xf numFmtId="3" fontId="17" fillId="0" borderId="86" xfId="0" applyNumberFormat="1" applyFont="1" applyBorder="1" applyAlignment="1">
      <alignment horizontal="right" vertical="center" wrapText="1"/>
    </xf>
    <xf numFmtId="9" fontId="17" fillId="0" borderId="66" xfId="0" applyNumberFormat="1" applyFont="1" applyBorder="1" applyAlignment="1">
      <alignment horizontal="right" vertical="center" wrapText="1"/>
    </xf>
    <xf numFmtId="9" fontId="17" fillId="0" borderId="88" xfId="0" applyNumberFormat="1" applyFont="1" applyBorder="1" applyAlignment="1">
      <alignment horizontal="right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3" fontId="17" fillId="0" borderId="63" xfId="0" applyNumberFormat="1" applyFont="1" applyBorder="1" applyAlignment="1">
      <alignment horizontal="right" vertical="center" wrapText="1"/>
    </xf>
    <xf numFmtId="3" fontId="17" fillId="0" borderId="30" xfId="0" applyNumberFormat="1" applyFont="1" applyBorder="1" applyAlignment="1">
      <alignment horizontal="right" vertical="center" wrapText="1"/>
    </xf>
    <xf numFmtId="9" fontId="17" fillId="0" borderId="94" xfId="0" applyNumberFormat="1" applyFont="1" applyBorder="1" applyAlignment="1">
      <alignment horizontal="right" vertical="center" wrapText="1"/>
    </xf>
    <xf numFmtId="0" fontId="17" fillId="0" borderId="64" xfId="0" applyFont="1" applyBorder="1" applyAlignment="1">
      <alignment horizontal="center" vertical="center" wrapText="1"/>
    </xf>
    <xf numFmtId="3" fontId="17" fillId="0" borderId="92" xfId="0" applyNumberFormat="1" applyFont="1" applyBorder="1" applyAlignment="1">
      <alignment horizontal="right" vertical="center" wrapText="1"/>
    </xf>
    <xf numFmtId="9" fontId="17" fillId="0" borderId="82" xfId="0" applyNumberFormat="1" applyFont="1" applyBorder="1" applyAlignment="1">
      <alignment horizontal="right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9" fontId="17" fillId="0" borderId="60" xfId="0" applyNumberFormat="1" applyFont="1" applyBorder="1" applyAlignment="1">
      <alignment horizontal="right" vertical="center" wrapText="1"/>
    </xf>
    <xf numFmtId="0" fontId="17" fillId="0" borderId="51" xfId="0" applyFont="1" applyBorder="1" applyAlignment="1">
      <alignment horizontal="right" vertical="center" wrapText="1"/>
    </xf>
    <xf numFmtId="0" fontId="16" fillId="0" borderId="51" xfId="0" applyFont="1" applyBorder="1" applyAlignment="1">
      <alignment horizontal="center" vertical="center" wrapText="1"/>
    </xf>
    <xf numFmtId="3" fontId="17" fillId="0" borderId="51" xfId="0" applyNumberFormat="1" applyFont="1" applyBorder="1" applyAlignment="1">
      <alignment vertical="center" wrapText="1"/>
    </xf>
    <xf numFmtId="9" fontId="17" fillId="0" borderId="60" xfId="0" applyNumberFormat="1" applyFont="1" applyBorder="1" applyAlignment="1">
      <alignment vertical="center" wrapText="1"/>
    </xf>
    <xf numFmtId="3" fontId="17" fillId="0" borderId="29" xfId="0" applyNumberFormat="1" applyFont="1" applyBorder="1" applyAlignment="1">
      <alignment vertical="center" wrapText="1"/>
    </xf>
    <xf numFmtId="9" fontId="17" fillId="0" borderId="44" xfId="0" applyNumberFormat="1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176" fontId="17" fillId="0" borderId="36" xfId="0" applyNumberFormat="1" applyFont="1" applyBorder="1" applyAlignment="1">
      <alignment horizontal="right" vertical="center" wrapText="1"/>
    </xf>
    <xf numFmtId="0" fontId="17" fillId="0" borderId="36" xfId="0" applyFont="1" applyBorder="1" applyAlignment="1">
      <alignment horizontal="right" vertical="center" wrapText="1"/>
    </xf>
    <xf numFmtId="3" fontId="17" fillId="0" borderId="36" xfId="0" applyNumberFormat="1" applyFont="1" applyBorder="1" applyAlignment="1">
      <alignment horizontal="right" vertical="center" wrapText="1"/>
    </xf>
    <xf numFmtId="9" fontId="17" fillId="0" borderId="37" xfId="0" applyNumberFormat="1" applyFont="1" applyBorder="1" applyAlignment="1">
      <alignment horizontal="right" vertical="center" wrapText="1"/>
    </xf>
    <xf numFmtId="177" fontId="18" fillId="0" borderId="30" xfId="0" applyNumberFormat="1" applyFont="1" applyBorder="1" applyAlignment="1">
      <alignment horizontal="right" vertical="center" wrapText="1"/>
    </xf>
    <xf numFmtId="177" fontId="18" fillId="0" borderId="29" xfId="0" applyNumberFormat="1" applyFont="1" applyBorder="1" applyAlignment="1">
      <alignment horizontal="right" vertical="center" wrapText="1"/>
    </xf>
    <xf numFmtId="177" fontId="17" fillId="0" borderId="29" xfId="0" applyNumberFormat="1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176" fontId="17" fillId="0" borderId="42" xfId="0" applyNumberFormat="1" applyFont="1" applyBorder="1" applyAlignment="1">
      <alignment horizontal="right" vertical="center" wrapText="1"/>
    </xf>
    <xf numFmtId="0" fontId="18" fillId="0" borderId="42" xfId="0" applyFont="1" applyBorder="1" applyAlignment="1">
      <alignment horizontal="center" vertical="center" wrapText="1"/>
    </xf>
    <xf numFmtId="3" fontId="18" fillId="0" borderId="42" xfId="0" applyNumberFormat="1" applyFont="1" applyBorder="1" applyAlignment="1">
      <alignment horizontal="right" vertical="center" wrapText="1"/>
    </xf>
    <xf numFmtId="3" fontId="18" fillId="0" borderId="43" xfId="0" applyNumberFormat="1" applyFont="1" applyBorder="1" applyAlignment="1">
      <alignment horizontal="right" vertical="center" wrapText="1"/>
    </xf>
    <xf numFmtId="0" fontId="18" fillId="0" borderId="38" xfId="0" applyFont="1" applyBorder="1" applyAlignment="1">
      <alignment horizontal="justify" vertical="center" wrapText="1"/>
    </xf>
    <xf numFmtId="176" fontId="17" fillId="0" borderId="30" xfId="0" applyNumberFormat="1" applyFont="1" applyBorder="1" applyAlignment="1">
      <alignment horizontal="right" vertical="center" wrapText="1"/>
    </xf>
    <xf numFmtId="0" fontId="17" fillId="0" borderId="34" xfId="0" applyFont="1" applyBorder="1" applyAlignment="1">
      <alignment horizontal="justify" vertical="center" wrapText="1"/>
    </xf>
    <xf numFmtId="176" fontId="17" fillId="0" borderId="29" xfId="0" applyNumberFormat="1" applyFont="1" applyBorder="1" applyAlignment="1">
      <alignment horizontal="right" vertical="center" wrapText="1"/>
    </xf>
    <xf numFmtId="0" fontId="18" fillId="0" borderId="34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76" fontId="17" fillId="0" borderId="5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" fontId="17" fillId="0" borderId="89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8" fillId="0" borderId="91" xfId="0" applyFont="1" applyBorder="1">
      <alignment vertical="center"/>
    </xf>
    <xf numFmtId="0" fontId="17" fillId="0" borderId="34" xfId="0" applyFont="1" applyBorder="1" applyAlignment="1">
      <alignment horizontal="justify" vertical="center" wrapText="1"/>
    </xf>
    <xf numFmtId="0" fontId="17" fillId="0" borderId="35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right" vertical="center" wrapText="1"/>
    </xf>
    <xf numFmtId="0" fontId="17" fillId="0" borderId="36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3" fontId="17" fillId="0" borderId="51" xfId="0" applyNumberFormat="1" applyFont="1" applyBorder="1" applyAlignment="1">
      <alignment horizontal="right" vertical="center" wrapText="1"/>
    </xf>
    <xf numFmtId="3" fontId="17" fillId="0" borderId="30" xfId="0" applyNumberFormat="1" applyFont="1" applyBorder="1" applyAlignment="1">
      <alignment horizontal="right" vertical="center" wrapText="1"/>
    </xf>
    <xf numFmtId="9" fontId="17" fillId="0" borderId="16" xfId="0" applyNumberFormat="1" applyFont="1" applyBorder="1" applyAlignment="1">
      <alignment horizontal="right" vertical="center" wrapText="1"/>
    </xf>
    <xf numFmtId="9" fontId="17" fillId="0" borderId="13" xfId="0" applyNumberFormat="1" applyFont="1" applyBorder="1" applyAlignment="1">
      <alignment horizontal="right" vertical="center" wrapText="1"/>
    </xf>
    <xf numFmtId="0" fontId="18" fillId="0" borderId="73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top" wrapText="1"/>
    </xf>
    <xf numFmtId="0" fontId="17" fillId="0" borderId="77" xfId="0" applyFont="1" applyBorder="1" applyAlignment="1">
      <alignment horizontal="center" vertical="top" wrapText="1"/>
    </xf>
    <xf numFmtId="0" fontId="17" fillId="0" borderId="38" xfId="0" applyFont="1" applyBorder="1" applyAlignment="1">
      <alignment horizontal="center" vertical="top" wrapText="1"/>
    </xf>
    <xf numFmtId="0" fontId="17" fillId="0" borderId="51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justify" vertical="center" wrapText="1"/>
    </xf>
    <xf numFmtId="0" fontId="17" fillId="0" borderId="63" xfId="0" applyFont="1" applyBorder="1" applyAlignment="1">
      <alignment horizontal="justify" vertical="center" wrapText="1"/>
    </xf>
    <xf numFmtId="0" fontId="17" fillId="0" borderId="30" xfId="0" applyFont="1" applyBorder="1" applyAlignment="1">
      <alignment horizontal="justify" vertical="center" wrapText="1"/>
    </xf>
    <xf numFmtId="176" fontId="17" fillId="0" borderId="51" xfId="0" applyNumberFormat="1" applyFont="1" applyBorder="1" applyAlignment="1">
      <alignment horizontal="right" vertical="center" wrapText="1"/>
    </xf>
    <xf numFmtId="176" fontId="17" fillId="0" borderId="30" xfId="0" applyNumberFormat="1" applyFont="1" applyBorder="1" applyAlignment="1">
      <alignment horizontal="right" vertical="center" wrapText="1"/>
    </xf>
    <xf numFmtId="0" fontId="17" fillId="0" borderId="51" xfId="0" applyFont="1" applyBorder="1" applyAlignment="1">
      <alignment horizontal="right" vertical="center" wrapText="1"/>
    </xf>
    <xf numFmtId="0" fontId="17" fillId="0" borderId="30" xfId="0" applyFont="1" applyBorder="1" applyAlignment="1">
      <alignment horizontal="right" vertical="center" wrapText="1"/>
    </xf>
    <xf numFmtId="9" fontId="17" fillId="0" borderId="60" xfId="0" applyNumberFormat="1" applyFont="1" applyBorder="1" applyAlignment="1">
      <alignment horizontal="right" vertical="center" wrapText="1"/>
    </xf>
    <xf numFmtId="9" fontId="17" fillId="0" borderId="61" xfId="0" applyNumberFormat="1" applyFont="1" applyBorder="1" applyAlignment="1">
      <alignment horizontal="right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21" fillId="0" borderId="77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63" xfId="0" applyFont="1" applyBorder="1">
      <alignment vertical="center"/>
    </xf>
    <xf numFmtId="0" fontId="21" fillId="0" borderId="30" xfId="0" applyFont="1" applyBorder="1">
      <alignment vertical="center"/>
    </xf>
    <xf numFmtId="0" fontId="17" fillId="0" borderId="79" xfId="0" applyFont="1" applyBorder="1" applyAlignment="1">
      <alignment horizontal="justify" vertical="center" wrapText="1"/>
    </xf>
    <xf numFmtId="0" fontId="22" fillId="0" borderId="30" xfId="0" applyFont="1" applyBorder="1">
      <alignment vertical="center"/>
    </xf>
    <xf numFmtId="0" fontId="17" fillId="0" borderId="78" xfId="0" applyFont="1" applyBorder="1" applyAlignment="1">
      <alignment horizontal="center" vertical="center" wrapText="1"/>
    </xf>
    <xf numFmtId="0" fontId="21" fillId="0" borderId="61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백분율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6"/>
  <sheetViews>
    <sheetView workbookViewId="0">
      <selection activeCell="M22" sqref="M22"/>
    </sheetView>
  </sheetViews>
  <sheetFormatPr defaultRowHeight="16.5"/>
  <cols>
    <col min="1" max="1" width="2.5" customWidth="1"/>
    <col min="2" max="2" width="15.625" customWidth="1"/>
    <col min="3" max="5" width="14.625" customWidth="1"/>
    <col min="6" max="6" width="15.625" customWidth="1"/>
    <col min="7" max="9" width="14.625" customWidth="1"/>
  </cols>
  <sheetData>
    <row r="1" spans="2:9" ht="15" customHeight="1"/>
    <row r="2" spans="2:9" ht="26.25" customHeight="1">
      <c r="B2" s="122" t="s">
        <v>111</v>
      </c>
      <c r="C2" s="122"/>
      <c r="D2" s="122"/>
      <c r="E2" s="122"/>
      <c r="F2" s="122"/>
      <c r="G2" s="122"/>
      <c r="H2" s="122"/>
      <c r="I2" s="122"/>
    </row>
    <row r="3" spans="2:9" ht="17.25" thickBot="1"/>
    <row r="4" spans="2:9">
      <c r="B4" s="123" t="s">
        <v>13</v>
      </c>
      <c r="C4" s="125" t="s">
        <v>14</v>
      </c>
      <c r="D4" s="125"/>
      <c r="E4" s="125"/>
      <c r="F4" s="125" t="s">
        <v>13</v>
      </c>
      <c r="G4" s="125" t="s">
        <v>15</v>
      </c>
      <c r="H4" s="125"/>
      <c r="I4" s="127"/>
    </row>
    <row r="5" spans="2:9" ht="17.25" thickBot="1">
      <c r="B5" s="124"/>
      <c r="C5" s="81" t="s">
        <v>112</v>
      </c>
      <c r="D5" s="81" t="s">
        <v>113</v>
      </c>
      <c r="E5" s="37" t="s">
        <v>46</v>
      </c>
      <c r="F5" s="126"/>
      <c r="G5" s="81" t="s">
        <v>114</v>
      </c>
      <c r="H5" s="81" t="s">
        <v>113</v>
      </c>
      <c r="I5" s="39" t="s">
        <v>46</v>
      </c>
    </row>
    <row r="6" spans="2:9" ht="18.75" customHeight="1" thickTop="1" thickBot="1">
      <c r="B6" s="82" t="s">
        <v>7</v>
      </c>
      <c r="C6" s="83">
        <f>SUM(C7,C10,C14,C18,C22)</f>
        <v>171464000</v>
      </c>
      <c r="D6" s="83">
        <f>SUM(D7,D10,D14,D18,D22)</f>
        <v>169833588</v>
      </c>
      <c r="E6" s="83">
        <f t="shared" ref="E6:E24" si="0">D6-C6</f>
        <v>-1630412</v>
      </c>
      <c r="F6" s="84" t="s">
        <v>7</v>
      </c>
      <c r="G6" s="85">
        <f>SUM(G7,G25,G26)</f>
        <v>171464000</v>
      </c>
      <c r="H6" s="85">
        <f>SUM(H7,H25,H26,H33,H36)</f>
        <v>169833588</v>
      </c>
      <c r="I6" s="86">
        <f>H6-G6</f>
        <v>-1630412</v>
      </c>
    </row>
    <row r="7" spans="2:9" ht="18.75" customHeight="1">
      <c r="B7" s="87" t="s">
        <v>16</v>
      </c>
      <c r="C7" s="88">
        <f>SUM(C8:C9)</f>
        <v>146569000</v>
      </c>
      <c r="D7" s="88">
        <f>SUM(D8:D9)</f>
        <v>146569000</v>
      </c>
      <c r="E7" s="88">
        <f t="shared" si="0"/>
        <v>0</v>
      </c>
      <c r="F7" s="25" t="s">
        <v>17</v>
      </c>
      <c r="G7" s="78">
        <f>SUM(G8,G13,G17)</f>
        <v>143318000</v>
      </c>
      <c r="H7" s="78">
        <f>SUM(H8,H13,H17)</f>
        <v>141564648</v>
      </c>
      <c r="I7" s="26">
        <f>H7-G7</f>
        <v>-1753352</v>
      </c>
    </row>
    <row r="8" spans="2:9" ht="18.75" customHeight="1">
      <c r="B8" s="89" t="s">
        <v>18</v>
      </c>
      <c r="C8" s="90">
        <v>146569000</v>
      </c>
      <c r="D8" s="90">
        <v>146569000</v>
      </c>
      <c r="E8" s="90">
        <f t="shared" si="0"/>
        <v>0</v>
      </c>
      <c r="F8" s="24" t="s">
        <v>19</v>
      </c>
      <c r="G8" s="79">
        <f>SUM(G9:G12)</f>
        <v>122858000</v>
      </c>
      <c r="H8" s="79">
        <f>SUM(H9:H12)</f>
        <v>121313288</v>
      </c>
      <c r="I8" s="27">
        <f t="shared" ref="I8:I23" si="1">H8-G8</f>
        <v>-1544712</v>
      </c>
    </row>
    <row r="9" spans="2:9" ht="18.75" customHeight="1">
      <c r="B9" s="89" t="s">
        <v>20</v>
      </c>
      <c r="C9" s="90"/>
      <c r="D9" s="90"/>
      <c r="E9" s="90">
        <f t="shared" si="0"/>
        <v>0</v>
      </c>
      <c r="F9" s="24" t="s">
        <v>21</v>
      </c>
      <c r="G9" s="80">
        <v>85128000</v>
      </c>
      <c r="H9" s="80">
        <v>85128000</v>
      </c>
      <c r="I9" s="28">
        <f t="shared" si="1"/>
        <v>0</v>
      </c>
    </row>
    <row r="10" spans="2:9" ht="18.75" customHeight="1">
      <c r="B10" s="91" t="s">
        <v>22</v>
      </c>
      <c r="C10" s="90">
        <v>2334000</v>
      </c>
      <c r="D10" s="90">
        <f>SUM(D11)</f>
        <v>896900</v>
      </c>
      <c r="E10" s="90">
        <f t="shared" si="0"/>
        <v>-1437100</v>
      </c>
      <c r="F10" s="24" t="s">
        <v>23</v>
      </c>
      <c r="G10" s="80">
        <v>18928000</v>
      </c>
      <c r="H10" s="80">
        <v>18118260</v>
      </c>
      <c r="I10" s="28">
        <f t="shared" si="1"/>
        <v>-809740</v>
      </c>
    </row>
    <row r="11" spans="2:9" ht="18.75" customHeight="1">
      <c r="B11" s="89" t="s">
        <v>22</v>
      </c>
      <c r="C11" s="90">
        <v>2334000</v>
      </c>
      <c r="D11" s="90">
        <f>SUM(D12:D13)</f>
        <v>896900</v>
      </c>
      <c r="E11" s="90">
        <f t="shared" si="0"/>
        <v>-1437100</v>
      </c>
      <c r="F11" s="29" t="s">
        <v>24</v>
      </c>
      <c r="G11" s="80">
        <v>8671000</v>
      </c>
      <c r="H11" s="80">
        <v>8861228</v>
      </c>
      <c r="I11" s="28">
        <f t="shared" si="1"/>
        <v>190228</v>
      </c>
    </row>
    <row r="12" spans="2:9" ht="18.75" customHeight="1">
      <c r="B12" s="89" t="s">
        <v>25</v>
      </c>
      <c r="C12" s="90">
        <v>1500000</v>
      </c>
      <c r="D12" s="90">
        <v>600000</v>
      </c>
      <c r="E12" s="90">
        <f t="shared" si="0"/>
        <v>-900000</v>
      </c>
      <c r="F12" s="24" t="s">
        <v>26</v>
      </c>
      <c r="G12" s="80">
        <v>10131000</v>
      </c>
      <c r="H12" s="80">
        <v>9205800</v>
      </c>
      <c r="I12" s="28">
        <f t="shared" si="1"/>
        <v>-925200</v>
      </c>
    </row>
    <row r="13" spans="2:9" ht="18.75" customHeight="1">
      <c r="B13" s="89" t="s">
        <v>27</v>
      </c>
      <c r="C13" s="90">
        <v>834000</v>
      </c>
      <c r="D13" s="90">
        <v>296900</v>
      </c>
      <c r="E13" s="90">
        <f t="shared" si="0"/>
        <v>-537100</v>
      </c>
      <c r="F13" s="24" t="s">
        <v>28</v>
      </c>
      <c r="G13" s="79">
        <f>SUM(G14:G16)</f>
        <v>1160000</v>
      </c>
      <c r="H13" s="79">
        <f>SUM(H14:H16)</f>
        <v>989540</v>
      </c>
      <c r="I13" s="27">
        <f t="shared" si="1"/>
        <v>-170460</v>
      </c>
    </row>
    <row r="14" spans="2:9" ht="18.75" customHeight="1">
      <c r="B14" s="91" t="s">
        <v>29</v>
      </c>
      <c r="C14" s="90">
        <v>17863000</v>
      </c>
      <c r="D14" s="90">
        <f>SUM(D15)</f>
        <v>17590000</v>
      </c>
      <c r="E14" s="90">
        <f t="shared" si="0"/>
        <v>-273000</v>
      </c>
      <c r="F14" s="24" t="s">
        <v>30</v>
      </c>
      <c r="G14" s="80">
        <v>600000</v>
      </c>
      <c r="H14" s="80">
        <v>754040</v>
      </c>
      <c r="I14" s="28">
        <f t="shared" si="1"/>
        <v>154040</v>
      </c>
    </row>
    <row r="15" spans="2:9" ht="18.75" customHeight="1">
      <c r="B15" s="89" t="s">
        <v>31</v>
      </c>
      <c r="C15" s="90">
        <v>17863000</v>
      </c>
      <c r="D15" s="90">
        <f>SUM(D16:D17)</f>
        <v>17590000</v>
      </c>
      <c r="E15" s="90">
        <f t="shared" si="0"/>
        <v>-273000</v>
      </c>
      <c r="F15" s="24" t="s">
        <v>32</v>
      </c>
      <c r="G15" s="80">
        <v>360000</v>
      </c>
      <c r="H15" s="80">
        <v>150000</v>
      </c>
      <c r="I15" s="28">
        <f t="shared" si="1"/>
        <v>-210000</v>
      </c>
    </row>
    <row r="16" spans="2:9" ht="18.75" customHeight="1">
      <c r="B16" s="89" t="s">
        <v>33</v>
      </c>
      <c r="C16" s="90">
        <v>13223000</v>
      </c>
      <c r="D16" s="90">
        <v>13430000</v>
      </c>
      <c r="E16" s="90">
        <f t="shared" si="0"/>
        <v>207000</v>
      </c>
      <c r="F16" s="24" t="s">
        <v>34</v>
      </c>
      <c r="G16" s="80">
        <v>200000</v>
      </c>
      <c r="H16" s="80">
        <v>85500</v>
      </c>
      <c r="I16" s="28">
        <f t="shared" si="1"/>
        <v>-114500</v>
      </c>
    </row>
    <row r="17" spans="2:9" ht="18.75" customHeight="1">
      <c r="B17" s="89" t="s">
        <v>35</v>
      </c>
      <c r="C17" s="90">
        <v>4640000</v>
      </c>
      <c r="D17" s="90">
        <v>4160000</v>
      </c>
      <c r="E17" s="90">
        <f t="shared" si="0"/>
        <v>-480000</v>
      </c>
      <c r="F17" s="24" t="s">
        <v>36</v>
      </c>
      <c r="G17" s="79">
        <f>SUM(G18:G24)</f>
        <v>19300000</v>
      </c>
      <c r="H17" s="79">
        <f>SUM(H18:H24)</f>
        <v>19261820</v>
      </c>
      <c r="I17" s="27">
        <f t="shared" si="1"/>
        <v>-38180</v>
      </c>
    </row>
    <row r="18" spans="2:9" ht="18.75" customHeight="1">
      <c r="B18" s="91" t="s">
        <v>5</v>
      </c>
      <c r="C18" s="90">
        <v>4697000</v>
      </c>
      <c r="D18" s="90">
        <f>SUM(D19)</f>
        <v>4758992</v>
      </c>
      <c r="E18" s="90">
        <f t="shared" si="0"/>
        <v>61992</v>
      </c>
      <c r="F18" s="24" t="s">
        <v>37</v>
      </c>
      <c r="G18" s="80">
        <v>1660000</v>
      </c>
      <c r="H18" s="80">
        <v>1479150</v>
      </c>
      <c r="I18" s="28">
        <f t="shared" si="1"/>
        <v>-180850</v>
      </c>
    </row>
    <row r="19" spans="2:9" ht="18.75" customHeight="1">
      <c r="B19" s="89" t="s">
        <v>5</v>
      </c>
      <c r="C19" s="90">
        <v>4697000</v>
      </c>
      <c r="D19" s="90">
        <f>SUM(D20:D21)</f>
        <v>4758992</v>
      </c>
      <c r="E19" s="90">
        <f t="shared" si="0"/>
        <v>61992</v>
      </c>
      <c r="F19" s="24" t="s">
        <v>38</v>
      </c>
      <c r="G19" s="80">
        <v>1710000</v>
      </c>
      <c r="H19" s="80">
        <v>1832480</v>
      </c>
      <c r="I19" s="28">
        <f t="shared" si="1"/>
        <v>122480</v>
      </c>
    </row>
    <row r="20" spans="2:9" ht="18.75" customHeight="1">
      <c r="B20" s="92" t="s">
        <v>47</v>
      </c>
      <c r="C20" s="90">
        <v>4023000</v>
      </c>
      <c r="D20" s="90">
        <v>4083618</v>
      </c>
      <c r="E20" s="90">
        <f t="shared" si="0"/>
        <v>60618</v>
      </c>
      <c r="F20" s="24" t="s">
        <v>39</v>
      </c>
      <c r="G20" s="80">
        <v>50000</v>
      </c>
      <c r="H20" s="80">
        <v>0</v>
      </c>
      <c r="I20" s="28">
        <f t="shared" si="1"/>
        <v>-50000</v>
      </c>
    </row>
    <row r="21" spans="2:9" ht="18.75" customHeight="1">
      <c r="B21" s="92" t="s">
        <v>48</v>
      </c>
      <c r="C21" s="90">
        <v>674000</v>
      </c>
      <c r="D21" s="90">
        <v>675374</v>
      </c>
      <c r="E21" s="90">
        <f t="shared" si="0"/>
        <v>1374</v>
      </c>
      <c r="F21" s="24" t="s">
        <v>40</v>
      </c>
      <c r="G21" s="80">
        <v>240000</v>
      </c>
      <c r="H21" s="80">
        <v>170000</v>
      </c>
      <c r="I21" s="28">
        <f t="shared" si="1"/>
        <v>-70000</v>
      </c>
    </row>
    <row r="22" spans="2:9" ht="18.75" customHeight="1">
      <c r="B22" s="91" t="s">
        <v>41</v>
      </c>
      <c r="C22" s="90">
        <v>1000</v>
      </c>
      <c r="D22" s="90">
        <v>18696</v>
      </c>
      <c r="E22" s="90">
        <f t="shared" si="0"/>
        <v>17696</v>
      </c>
      <c r="F22" s="24" t="s">
        <v>42</v>
      </c>
      <c r="G22" s="80">
        <v>1200000</v>
      </c>
      <c r="H22" s="80">
        <v>2145190</v>
      </c>
      <c r="I22" s="28">
        <f t="shared" si="1"/>
        <v>945190</v>
      </c>
    </row>
    <row r="23" spans="2:9" ht="18.75" customHeight="1">
      <c r="B23" s="89" t="s">
        <v>41</v>
      </c>
      <c r="C23" s="90">
        <v>0</v>
      </c>
      <c r="D23" s="90">
        <v>0</v>
      </c>
      <c r="E23" s="90">
        <f t="shared" si="0"/>
        <v>0</v>
      </c>
      <c r="F23" s="24" t="s">
        <v>43</v>
      </c>
      <c r="G23" s="80">
        <v>540000</v>
      </c>
      <c r="H23" s="80">
        <v>380000</v>
      </c>
      <c r="I23" s="28">
        <f t="shared" si="1"/>
        <v>-160000</v>
      </c>
    </row>
    <row r="24" spans="2:9" ht="18.75" customHeight="1">
      <c r="B24" s="92" t="s">
        <v>44</v>
      </c>
      <c r="C24" s="90">
        <v>1000</v>
      </c>
      <c r="D24" s="90">
        <v>18696</v>
      </c>
      <c r="E24" s="90">
        <f t="shared" si="0"/>
        <v>17696</v>
      </c>
      <c r="F24" s="24" t="s">
        <v>45</v>
      </c>
      <c r="G24" s="80">
        <v>13900000</v>
      </c>
      <c r="H24" s="80">
        <v>13255000</v>
      </c>
      <c r="I24" s="28">
        <f>H24-G24</f>
        <v>-645000</v>
      </c>
    </row>
    <row r="25" spans="2:9" ht="18.75" customHeight="1">
      <c r="B25" s="118"/>
      <c r="C25" s="120"/>
      <c r="D25" s="120"/>
      <c r="E25" s="120"/>
      <c r="F25" s="31" t="s">
        <v>49</v>
      </c>
      <c r="G25" s="79">
        <v>200000</v>
      </c>
      <c r="H25" s="79">
        <v>0</v>
      </c>
      <c r="I25" s="27">
        <f t="shared" ref="I25:I36" si="2">H25-G25</f>
        <v>-200000</v>
      </c>
    </row>
    <row r="26" spans="2:9" ht="18.75" customHeight="1">
      <c r="B26" s="118"/>
      <c r="C26" s="120"/>
      <c r="D26" s="120"/>
      <c r="E26" s="120"/>
      <c r="F26" s="31" t="s">
        <v>50</v>
      </c>
      <c r="G26" s="79">
        <f>SUM(G27)</f>
        <v>27946000</v>
      </c>
      <c r="H26" s="79">
        <f>SUM(H27)</f>
        <v>24541220</v>
      </c>
      <c r="I26" s="27">
        <f t="shared" si="2"/>
        <v>-3404780</v>
      </c>
    </row>
    <row r="27" spans="2:9" ht="18.75" customHeight="1">
      <c r="B27" s="118"/>
      <c r="C27" s="120"/>
      <c r="D27" s="120"/>
      <c r="E27" s="120"/>
      <c r="F27" s="24" t="s">
        <v>51</v>
      </c>
      <c r="G27" s="80">
        <f>SUM(G28:G32)</f>
        <v>27946000</v>
      </c>
      <c r="H27" s="80">
        <f>SUM(H28:H32)</f>
        <v>24541220</v>
      </c>
      <c r="I27" s="28">
        <f t="shared" si="2"/>
        <v>-3404780</v>
      </c>
    </row>
    <row r="28" spans="2:9" ht="18.75" customHeight="1">
      <c r="B28" s="118"/>
      <c r="C28" s="120"/>
      <c r="D28" s="120"/>
      <c r="E28" s="120"/>
      <c r="F28" s="24" t="s">
        <v>90</v>
      </c>
      <c r="G28" s="80">
        <v>1600000</v>
      </c>
      <c r="H28" s="80">
        <v>328740</v>
      </c>
      <c r="I28" s="28">
        <f t="shared" si="2"/>
        <v>-1271260</v>
      </c>
    </row>
    <row r="29" spans="2:9" ht="18.75" customHeight="1">
      <c r="B29" s="118"/>
      <c r="C29" s="120"/>
      <c r="D29" s="120"/>
      <c r="E29" s="120"/>
      <c r="F29" s="24" t="s">
        <v>52</v>
      </c>
      <c r="G29" s="80">
        <v>18100000</v>
      </c>
      <c r="H29" s="80">
        <v>16497480</v>
      </c>
      <c r="I29" s="28">
        <f t="shared" si="2"/>
        <v>-1602520</v>
      </c>
    </row>
    <row r="30" spans="2:9" ht="18.75" customHeight="1">
      <c r="B30" s="118"/>
      <c r="C30" s="120"/>
      <c r="D30" s="120"/>
      <c r="E30" s="120"/>
      <c r="F30" s="24" t="s">
        <v>53</v>
      </c>
      <c r="G30" s="80">
        <v>1970000</v>
      </c>
      <c r="H30" s="80">
        <v>1683000</v>
      </c>
      <c r="I30" s="28">
        <f t="shared" si="2"/>
        <v>-287000</v>
      </c>
    </row>
    <row r="31" spans="2:9" ht="18.75" customHeight="1">
      <c r="B31" s="118"/>
      <c r="C31" s="120"/>
      <c r="D31" s="120"/>
      <c r="E31" s="120"/>
      <c r="F31" s="29" t="s">
        <v>82</v>
      </c>
      <c r="G31" s="80">
        <v>5976000</v>
      </c>
      <c r="H31" s="80">
        <v>6032000</v>
      </c>
      <c r="I31" s="28">
        <f t="shared" si="2"/>
        <v>56000</v>
      </c>
    </row>
    <row r="32" spans="2:9" ht="18.75" customHeight="1">
      <c r="B32" s="118"/>
      <c r="C32" s="120"/>
      <c r="D32" s="120"/>
      <c r="E32" s="120"/>
      <c r="F32" s="29" t="s">
        <v>83</v>
      </c>
      <c r="G32" s="80">
        <v>300000</v>
      </c>
      <c r="H32" s="80"/>
      <c r="I32" s="28">
        <f t="shared" si="2"/>
        <v>-300000</v>
      </c>
    </row>
    <row r="33" spans="2:9" ht="18.75" customHeight="1">
      <c r="B33" s="118"/>
      <c r="C33" s="120"/>
      <c r="D33" s="120"/>
      <c r="E33" s="120"/>
      <c r="F33" s="31" t="s">
        <v>54</v>
      </c>
      <c r="G33" s="79">
        <v>0</v>
      </c>
      <c r="H33" s="79">
        <v>14718</v>
      </c>
      <c r="I33" s="27">
        <f t="shared" si="2"/>
        <v>14718</v>
      </c>
    </row>
    <row r="34" spans="2:9" ht="18.75" customHeight="1">
      <c r="B34" s="118"/>
      <c r="C34" s="120"/>
      <c r="D34" s="120"/>
      <c r="E34" s="120"/>
      <c r="F34" s="24" t="s">
        <v>54</v>
      </c>
      <c r="G34" s="80">
        <v>0</v>
      </c>
      <c r="H34" s="80">
        <v>14718</v>
      </c>
      <c r="I34" s="28">
        <f t="shared" si="2"/>
        <v>14718</v>
      </c>
    </row>
    <row r="35" spans="2:9" ht="18.75" customHeight="1">
      <c r="B35" s="118"/>
      <c r="C35" s="120"/>
      <c r="D35" s="120"/>
      <c r="E35" s="120"/>
      <c r="F35" s="24" t="s">
        <v>55</v>
      </c>
      <c r="G35" s="80">
        <v>0</v>
      </c>
      <c r="H35" s="80">
        <v>14718</v>
      </c>
      <c r="I35" s="28">
        <f t="shared" si="2"/>
        <v>14718</v>
      </c>
    </row>
    <row r="36" spans="2:9" ht="18.75" customHeight="1" thickBot="1">
      <c r="B36" s="119"/>
      <c r="C36" s="121"/>
      <c r="D36" s="121"/>
      <c r="E36" s="121"/>
      <c r="F36" s="32" t="s">
        <v>5</v>
      </c>
      <c r="G36" s="33">
        <v>0</v>
      </c>
      <c r="H36" s="33">
        <v>3713002</v>
      </c>
      <c r="I36" s="34">
        <f t="shared" si="2"/>
        <v>3713002</v>
      </c>
    </row>
  </sheetData>
  <sheetProtection password="C7BD" sheet="1" objects="1" scenarios="1"/>
  <mergeCells count="9">
    <mergeCell ref="B25:B36"/>
    <mergeCell ref="C25:C36"/>
    <mergeCell ref="D25:D36"/>
    <mergeCell ref="E25:E36"/>
    <mergeCell ref="B2:I2"/>
    <mergeCell ref="B4:B5"/>
    <mergeCell ref="C4:E4"/>
    <mergeCell ref="F4:F5"/>
    <mergeCell ref="G4:I4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ignoredErrors>
    <ignoredError sqref="C7 G27:H27 G8 G17:H17 D1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8"/>
  <sheetViews>
    <sheetView topLeftCell="E1" workbookViewId="0">
      <selection activeCell="U13" sqref="U13"/>
    </sheetView>
  </sheetViews>
  <sheetFormatPr defaultRowHeight="16.5"/>
  <cols>
    <col min="1" max="1" width="2.5" customWidth="1"/>
    <col min="4" max="4" width="10" customWidth="1"/>
    <col min="11" max="11" width="10" customWidth="1"/>
  </cols>
  <sheetData>
    <row r="1" spans="2:15" ht="15" customHeight="1"/>
    <row r="2" spans="2:15" ht="26.25" customHeight="1">
      <c r="B2" s="122" t="s">
        <v>115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2:15" ht="17.25" thickBot="1"/>
    <row r="4" spans="2:15">
      <c r="B4" s="128" t="s">
        <v>14</v>
      </c>
      <c r="C4" s="129"/>
      <c r="D4" s="129"/>
      <c r="E4" s="129"/>
      <c r="F4" s="129"/>
      <c r="G4" s="129"/>
      <c r="H4" s="130"/>
      <c r="I4" s="131" t="s">
        <v>15</v>
      </c>
      <c r="J4" s="129"/>
      <c r="K4" s="129"/>
      <c r="L4" s="129"/>
      <c r="M4" s="129"/>
      <c r="N4" s="129"/>
      <c r="O4" s="132"/>
    </row>
    <row r="5" spans="2:15" ht="17.25" customHeight="1">
      <c r="B5" s="133" t="s">
        <v>56</v>
      </c>
      <c r="C5" s="135" t="s">
        <v>57</v>
      </c>
      <c r="D5" s="135" t="s">
        <v>58</v>
      </c>
      <c r="E5" s="35" t="s">
        <v>116</v>
      </c>
      <c r="F5" s="35" t="s">
        <v>117</v>
      </c>
      <c r="G5" s="137" t="s">
        <v>71</v>
      </c>
      <c r="H5" s="138"/>
      <c r="I5" s="139" t="s">
        <v>56</v>
      </c>
      <c r="J5" s="135" t="s">
        <v>57</v>
      </c>
      <c r="K5" s="135" t="s">
        <v>58</v>
      </c>
      <c r="L5" s="35" t="s">
        <v>116</v>
      </c>
      <c r="M5" s="35" t="s">
        <v>117</v>
      </c>
      <c r="N5" s="137" t="s">
        <v>71</v>
      </c>
      <c r="O5" s="145"/>
    </row>
    <row r="6" spans="2:15" ht="17.25" customHeight="1" thickBot="1">
      <c r="B6" s="134"/>
      <c r="C6" s="136"/>
      <c r="D6" s="136"/>
      <c r="E6" s="36" t="s">
        <v>59</v>
      </c>
      <c r="F6" s="36" t="s">
        <v>60</v>
      </c>
      <c r="G6" s="37" t="s">
        <v>61</v>
      </c>
      <c r="H6" s="38" t="s">
        <v>72</v>
      </c>
      <c r="I6" s="140"/>
      <c r="J6" s="136"/>
      <c r="K6" s="136"/>
      <c r="L6" s="36" t="s">
        <v>59</v>
      </c>
      <c r="M6" s="36" t="s">
        <v>60</v>
      </c>
      <c r="N6" s="37" t="s">
        <v>61</v>
      </c>
      <c r="O6" s="39" t="s">
        <v>72</v>
      </c>
    </row>
    <row r="7" spans="2:15" ht="18.75" customHeight="1" thickTop="1">
      <c r="B7" s="146" t="s">
        <v>62</v>
      </c>
      <c r="C7" s="147"/>
      <c r="D7" s="148"/>
      <c r="E7" s="40">
        <f>SUM(E8:E9)</f>
        <v>171464</v>
      </c>
      <c r="F7" s="40">
        <f>SUM(F8:F9)</f>
        <v>174346</v>
      </c>
      <c r="G7" s="41">
        <f>F7-E7</f>
        <v>2882</v>
      </c>
      <c r="H7" s="42">
        <f>G7/E7</f>
        <v>1.6808192973452152E-2</v>
      </c>
      <c r="I7" s="149" t="s">
        <v>63</v>
      </c>
      <c r="J7" s="147"/>
      <c r="K7" s="148"/>
      <c r="L7" s="40">
        <f>SUM(L8:L9)</f>
        <v>171464</v>
      </c>
      <c r="M7" s="40">
        <f>SUM(M8:M9)</f>
        <v>174346</v>
      </c>
      <c r="N7" s="41">
        <f>M7-L7</f>
        <v>2882</v>
      </c>
      <c r="O7" s="43">
        <f t="shared" ref="O7:O12" si="0">N7/L7</f>
        <v>1.6808192973452152E-2</v>
      </c>
    </row>
    <row r="8" spans="2:15" ht="18.75" customHeight="1">
      <c r="B8" s="150" t="s">
        <v>73</v>
      </c>
      <c r="C8" s="151"/>
      <c r="D8" s="152"/>
      <c r="E8" s="23">
        <f>SUM(E10)</f>
        <v>146569</v>
      </c>
      <c r="F8" s="23">
        <f>SUM(F10)</f>
        <v>150366</v>
      </c>
      <c r="G8" s="44">
        <f>F8-E8</f>
        <v>3797</v>
      </c>
      <c r="H8" s="45">
        <f t="shared" ref="H8" si="1">G8/E8</f>
        <v>2.5905887329517156E-2</v>
      </c>
      <c r="I8" s="153" t="s">
        <v>73</v>
      </c>
      <c r="J8" s="151"/>
      <c r="K8" s="152"/>
      <c r="L8" s="23">
        <v>146569</v>
      </c>
      <c r="M8" s="23">
        <v>150366</v>
      </c>
      <c r="N8" s="23">
        <f t="shared" ref="N8:N10" si="2">M8-L8</f>
        <v>3797</v>
      </c>
      <c r="O8" s="46">
        <f t="shared" si="0"/>
        <v>2.5905887329517156E-2</v>
      </c>
    </row>
    <row r="9" spans="2:15" ht="18.75" customHeight="1" thickBot="1">
      <c r="B9" s="154" t="s">
        <v>74</v>
      </c>
      <c r="C9" s="155"/>
      <c r="D9" s="156"/>
      <c r="E9" s="47">
        <f>SUM(E15,E18,E21,E27)</f>
        <v>24895</v>
      </c>
      <c r="F9" s="47">
        <f>SUM(F15,F18,F21,F27)</f>
        <v>23980</v>
      </c>
      <c r="G9" s="47">
        <f>F9-E9</f>
        <v>-915</v>
      </c>
      <c r="H9" s="48">
        <f>G9/E9</f>
        <v>-3.6754368347057642E-2</v>
      </c>
      <c r="I9" s="157" t="s">
        <v>74</v>
      </c>
      <c r="J9" s="155"/>
      <c r="K9" s="156"/>
      <c r="L9" s="47">
        <v>24895</v>
      </c>
      <c r="M9" s="47">
        <v>23980</v>
      </c>
      <c r="N9" s="44">
        <f t="shared" si="2"/>
        <v>-915</v>
      </c>
      <c r="O9" s="49">
        <f t="shared" si="0"/>
        <v>-3.6754368347057642E-2</v>
      </c>
    </row>
    <row r="10" spans="2:15" ht="18.75" customHeight="1">
      <c r="B10" s="50" t="s">
        <v>84</v>
      </c>
      <c r="C10" s="51" t="s">
        <v>84</v>
      </c>
      <c r="D10" s="51"/>
      <c r="E10" s="52">
        <f>SUM(E11:E14)</f>
        <v>146569</v>
      </c>
      <c r="F10" s="52">
        <f>SUM(F11:F14)</f>
        <v>150366</v>
      </c>
      <c r="G10" s="53">
        <f>F10-E10</f>
        <v>3797</v>
      </c>
      <c r="H10" s="54">
        <f>G10/E10</f>
        <v>2.5905887329517156E-2</v>
      </c>
      <c r="I10" s="55" t="s">
        <v>17</v>
      </c>
      <c r="J10" s="51"/>
      <c r="K10" s="51"/>
      <c r="L10" s="52">
        <f>SUM(L11,L17,L21)</f>
        <v>143318</v>
      </c>
      <c r="M10" s="52">
        <f>SUM(M11,M17,M21)</f>
        <v>152080</v>
      </c>
      <c r="N10" s="56">
        <f t="shared" si="2"/>
        <v>8762</v>
      </c>
      <c r="O10" s="57">
        <f t="shared" si="0"/>
        <v>6.1136772771040626E-2</v>
      </c>
    </row>
    <row r="11" spans="2:15" ht="18.75" customHeight="1">
      <c r="B11" s="158"/>
      <c r="C11" s="161"/>
      <c r="D11" s="161" t="s">
        <v>64</v>
      </c>
      <c r="E11" s="141">
        <v>146569</v>
      </c>
      <c r="F11" s="141">
        <v>150366</v>
      </c>
      <c r="G11" s="141">
        <f>F11-E11</f>
        <v>3797</v>
      </c>
      <c r="H11" s="177">
        <f>G11/E11</f>
        <v>2.5905887329517156E-2</v>
      </c>
      <c r="I11" s="167"/>
      <c r="J11" s="58" t="s">
        <v>19</v>
      </c>
      <c r="K11" s="58"/>
      <c r="L11" s="23">
        <f>SUM(L12:L16)</f>
        <v>122858</v>
      </c>
      <c r="M11" s="23">
        <f>SUM(M12:M16)</f>
        <v>132481</v>
      </c>
      <c r="N11" s="53">
        <f>M11-L11</f>
        <v>9623</v>
      </c>
      <c r="O11" s="46">
        <f t="shared" si="0"/>
        <v>7.8326197724201921E-2</v>
      </c>
    </row>
    <row r="12" spans="2:15" ht="15" customHeight="1">
      <c r="B12" s="159"/>
      <c r="C12" s="162"/>
      <c r="D12" s="163"/>
      <c r="E12" s="142"/>
      <c r="F12" s="142"/>
      <c r="G12" s="142"/>
      <c r="H12" s="178"/>
      <c r="I12" s="168"/>
      <c r="J12" s="170"/>
      <c r="K12" s="161" t="s">
        <v>65</v>
      </c>
      <c r="L12" s="141">
        <v>85128</v>
      </c>
      <c r="M12" s="141">
        <v>91551</v>
      </c>
      <c r="N12" s="141">
        <f>M12-L12</f>
        <v>6423</v>
      </c>
      <c r="O12" s="143">
        <f t="shared" si="0"/>
        <v>7.5451085424302233E-2</v>
      </c>
    </row>
    <row r="13" spans="2:15" ht="18.75" customHeight="1">
      <c r="B13" s="159"/>
      <c r="C13" s="162"/>
      <c r="D13" s="161" t="s">
        <v>66</v>
      </c>
      <c r="E13" s="173">
        <v>0</v>
      </c>
      <c r="F13" s="175">
        <v>0</v>
      </c>
      <c r="G13" s="141">
        <f>F13-E13</f>
        <v>0</v>
      </c>
      <c r="H13" s="177" t="e">
        <f>G13/E13</f>
        <v>#DIV/0!</v>
      </c>
      <c r="I13" s="168"/>
      <c r="J13" s="171"/>
      <c r="K13" s="163"/>
      <c r="L13" s="142"/>
      <c r="M13" s="142"/>
      <c r="N13" s="142"/>
      <c r="O13" s="144"/>
    </row>
    <row r="14" spans="2:15" ht="18.75" customHeight="1">
      <c r="B14" s="160"/>
      <c r="C14" s="163"/>
      <c r="D14" s="163"/>
      <c r="E14" s="174"/>
      <c r="F14" s="176"/>
      <c r="G14" s="142"/>
      <c r="H14" s="178"/>
      <c r="I14" s="168"/>
      <c r="J14" s="171"/>
      <c r="K14" s="58" t="s">
        <v>23</v>
      </c>
      <c r="L14" s="23">
        <v>18928</v>
      </c>
      <c r="M14" s="23">
        <v>20309</v>
      </c>
      <c r="N14" s="23">
        <f t="shared" ref="N14:N22" si="3">M14-L14</f>
        <v>1381</v>
      </c>
      <c r="O14" s="46">
        <f>N14/L14</f>
        <v>7.2960693153000841E-2</v>
      </c>
    </row>
    <row r="15" spans="2:15" ht="27.75" customHeight="1">
      <c r="B15" s="59" t="s">
        <v>22</v>
      </c>
      <c r="C15" s="58" t="s">
        <v>22</v>
      </c>
      <c r="D15" s="58"/>
      <c r="E15" s="23">
        <f>SUM(E16:E17)</f>
        <v>2334</v>
      </c>
      <c r="F15" s="23">
        <f>SUM(F16:F17)</f>
        <v>2334</v>
      </c>
      <c r="G15" s="23">
        <f>F15-E15</f>
        <v>0</v>
      </c>
      <c r="H15" s="45">
        <f t="shared" ref="H15:H21" si="4">G15/E15</f>
        <v>0</v>
      </c>
      <c r="I15" s="168"/>
      <c r="J15" s="171"/>
      <c r="K15" s="58" t="s">
        <v>85</v>
      </c>
      <c r="L15" s="23">
        <v>8671</v>
      </c>
      <c r="M15" s="23">
        <v>9322</v>
      </c>
      <c r="N15" s="23">
        <f t="shared" si="3"/>
        <v>651</v>
      </c>
      <c r="O15" s="46">
        <f>N15/L15</f>
        <v>7.507784569253835E-2</v>
      </c>
    </row>
    <row r="16" spans="2:15" ht="26.25" customHeight="1">
      <c r="B16" s="164"/>
      <c r="C16" s="161"/>
      <c r="D16" s="58" t="s">
        <v>67</v>
      </c>
      <c r="E16" s="23">
        <v>1500</v>
      </c>
      <c r="F16" s="23">
        <v>1500</v>
      </c>
      <c r="G16" s="23">
        <f t="shared" ref="G16:G17" si="5">F16-E16</f>
        <v>0</v>
      </c>
      <c r="H16" s="45">
        <f t="shared" si="4"/>
        <v>0</v>
      </c>
      <c r="I16" s="168"/>
      <c r="J16" s="172"/>
      <c r="K16" s="58" t="s">
        <v>86</v>
      </c>
      <c r="L16" s="23">
        <v>10131</v>
      </c>
      <c r="M16" s="23">
        <v>11299</v>
      </c>
      <c r="N16" s="23">
        <f t="shared" si="3"/>
        <v>1168</v>
      </c>
      <c r="O16" s="46">
        <f>N16/L16</f>
        <v>0.11528970486625209</v>
      </c>
    </row>
    <row r="17" spans="2:15" ht="22.5" customHeight="1">
      <c r="B17" s="166"/>
      <c r="C17" s="163"/>
      <c r="D17" s="60" t="s">
        <v>87</v>
      </c>
      <c r="E17" s="30">
        <v>834</v>
      </c>
      <c r="F17" s="30">
        <v>834</v>
      </c>
      <c r="G17" s="23">
        <f t="shared" si="5"/>
        <v>0</v>
      </c>
      <c r="H17" s="45">
        <f t="shared" si="4"/>
        <v>0</v>
      </c>
      <c r="I17" s="168"/>
      <c r="J17" s="58" t="s">
        <v>28</v>
      </c>
      <c r="K17" s="58"/>
      <c r="L17" s="23">
        <f>SUM(L18:L20)</f>
        <v>1160</v>
      </c>
      <c r="M17" s="23">
        <f>SUM(M18:M20)</f>
        <v>800</v>
      </c>
      <c r="N17" s="23">
        <f t="shared" si="3"/>
        <v>-360</v>
      </c>
      <c r="O17" s="46">
        <f>N17/L17</f>
        <v>-0.31034482758620691</v>
      </c>
    </row>
    <row r="18" spans="2:15" ht="30" customHeight="1">
      <c r="B18" s="61" t="s">
        <v>29</v>
      </c>
      <c r="C18" s="62" t="s">
        <v>88</v>
      </c>
      <c r="D18" s="62"/>
      <c r="E18" s="44">
        <f>SUM(E19:E20)</f>
        <v>17863</v>
      </c>
      <c r="F18" s="44">
        <f>SUM(F19:F20)</f>
        <v>17543</v>
      </c>
      <c r="G18" s="23">
        <f>F18-E18</f>
        <v>-320</v>
      </c>
      <c r="H18" s="63">
        <f t="shared" si="4"/>
        <v>-1.7914124167273133E-2</v>
      </c>
      <c r="I18" s="168"/>
      <c r="J18" s="161"/>
      <c r="K18" s="62" t="s">
        <v>30</v>
      </c>
      <c r="L18" s="64">
        <v>600</v>
      </c>
      <c r="M18" s="64">
        <v>600</v>
      </c>
      <c r="N18" s="64">
        <f t="shared" si="3"/>
        <v>0</v>
      </c>
      <c r="O18" s="46">
        <f>N18/L18</f>
        <v>0</v>
      </c>
    </row>
    <row r="19" spans="2:15" ht="18.75" customHeight="1">
      <c r="B19" s="164"/>
      <c r="C19" s="161"/>
      <c r="D19" s="65" t="s">
        <v>33</v>
      </c>
      <c r="E19" s="66">
        <v>13223</v>
      </c>
      <c r="F19" s="66">
        <v>13223</v>
      </c>
      <c r="G19" s="66">
        <f>F19-E19</f>
        <v>0</v>
      </c>
      <c r="H19" s="67">
        <f t="shared" si="4"/>
        <v>0</v>
      </c>
      <c r="I19" s="168"/>
      <c r="J19" s="162"/>
      <c r="K19" s="58" t="s">
        <v>32</v>
      </c>
      <c r="L19" s="30">
        <v>360</v>
      </c>
      <c r="M19" s="30">
        <v>0</v>
      </c>
      <c r="N19" s="30">
        <f t="shared" si="3"/>
        <v>-360</v>
      </c>
      <c r="O19" s="46">
        <f t="shared" ref="O19:O20" si="6">N19/L19</f>
        <v>-1</v>
      </c>
    </row>
    <row r="20" spans="2:15" ht="18.75" customHeight="1">
      <c r="B20" s="165"/>
      <c r="C20" s="162"/>
      <c r="D20" s="60" t="s">
        <v>89</v>
      </c>
      <c r="E20" s="68">
        <v>4640</v>
      </c>
      <c r="F20" s="68">
        <v>4320</v>
      </c>
      <c r="G20" s="66">
        <f>F20-E20</f>
        <v>-320</v>
      </c>
      <c r="H20" s="69">
        <f t="shared" si="4"/>
        <v>-6.8965517241379309E-2</v>
      </c>
      <c r="I20" s="168"/>
      <c r="J20" s="162"/>
      <c r="K20" s="62" t="s">
        <v>34</v>
      </c>
      <c r="L20" s="64">
        <v>200</v>
      </c>
      <c r="M20" s="64">
        <v>200</v>
      </c>
      <c r="N20" s="64">
        <f t="shared" si="3"/>
        <v>0</v>
      </c>
      <c r="O20" s="46">
        <f t="shared" si="6"/>
        <v>0</v>
      </c>
    </row>
    <row r="21" spans="2:15" ht="18.75" customHeight="1">
      <c r="B21" s="164" t="s">
        <v>5</v>
      </c>
      <c r="C21" s="161" t="s">
        <v>5</v>
      </c>
      <c r="D21" s="161"/>
      <c r="E21" s="141">
        <f>SUM(E23:E26)</f>
        <v>4697</v>
      </c>
      <c r="F21" s="141">
        <f>SUM(F23:F26)</f>
        <v>4102</v>
      </c>
      <c r="G21" s="141">
        <f>F21-E21</f>
        <v>-595</v>
      </c>
      <c r="H21" s="177">
        <f t="shared" si="4"/>
        <v>-0.12667660208643816</v>
      </c>
      <c r="I21" s="168"/>
      <c r="J21" s="70" t="s">
        <v>77</v>
      </c>
      <c r="K21" s="70"/>
      <c r="L21" s="68">
        <f>SUM(L22:L29)</f>
        <v>19300</v>
      </c>
      <c r="M21" s="68">
        <f>SUM(M22:M29)</f>
        <v>18799</v>
      </c>
      <c r="N21" s="68">
        <f t="shared" si="3"/>
        <v>-501</v>
      </c>
      <c r="O21" s="46">
        <f>N21/L21</f>
        <v>-2.5958549222797927E-2</v>
      </c>
    </row>
    <row r="22" spans="2:15" ht="18.75" customHeight="1">
      <c r="B22" s="185"/>
      <c r="C22" s="187"/>
      <c r="D22" s="187"/>
      <c r="E22" s="189"/>
      <c r="F22" s="187"/>
      <c r="G22" s="187"/>
      <c r="H22" s="191"/>
      <c r="I22" s="168"/>
      <c r="J22" s="170"/>
      <c r="K22" s="161" t="s">
        <v>37</v>
      </c>
      <c r="L22" s="141">
        <v>1660</v>
      </c>
      <c r="M22" s="141">
        <v>1429</v>
      </c>
      <c r="N22" s="141">
        <f t="shared" si="3"/>
        <v>-231</v>
      </c>
      <c r="O22" s="143">
        <f>N22/L22</f>
        <v>-0.13915662650602409</v>
      </c>
    </row>
    <row r="23" spans="2:15" ht="18.75" customHeight="1">
      <c r="B23" s="164"/>
      <c r="C23" s="161"/>
      <c r="D23" s="65" t="s">
        <v>68</v>
      </c>
      <c r="E23" s="175">
        <v>4023</v>
      </c>
      <c r="F23" s="173">
        <v>3507</v>
      </c>
      <c r="G23" s="173">
        <f>F23-E23</f>
        <v>-516</v>
      </c>
      <c r="H23" s="177">
        <f>G23/E23</f>
        <v>-0.12826249067859807</v>
      </c>
      <c r="I23" s="168"/>
      <c r="J23" s="171"/>
      <c r="K23" s="163"/>
      <c r="L23" s="142"/>
      <c r="M23" s="142"/>
      <c r="N23" s="176"/>
      <c r="O23" s="144"/>
    </row>
    <row r="24" spans="2:15" ht="18.75" customHeight="1">
      <c r="B24" s="184"/>
      <c r="C24" s="186"/>
      <c r="D24" s="71" t="s">
        <v>75</v>
      </c>
      <c r="E24" s="176"/>
      <c r="F24" s="174"/>
      <c r="G24" s="176"/>
      <c r="H24" s="178"/>
      <c r="I24" s="168"/>
      <c r="J24" s="171"/>
      <c r="K24" s="58" t="s">
        <v>38</v>
      </c>
      <c r="L24" s="23">
        <v>1710</v>
      </c>
      <c r="M24" s="23">
        <v>1710</v>
      </c>
      <c r="N24" s="23">
        <f>M24-L24</f>
        <v>0</v>
      </c>
      <c r="O24" s="46">
        <f>N24/L24</f>
        <v>0</v>
      </c>
    </row>
    <row r="25" spans="2:15" ht="18.75" customHeight="1">
      <c r="B25" s="184"/>
      <c r="C25" s="186"/>
      <c r="D25" s="65" t="s">
        <v>68</v>
      </c>
      <c r="E25" s="175">
        <v>674</v>
      </c>
      <c r="F25" s="175">
        <v>595</v>
      </c>
      <c r="G25" s="175">
        <f>F25-E25</f>
        <v>-79</v>
      </c>
      <c r="H25" s="177">
        <f>G25/E25</f>
        <v>-0.1172106824925816</v>
      </c>
      <c r="I25" s="168"/>
      <c r="J25" s="171"/>
      <c r="K25" s="58" t="s">
        <v>39</v>
      </c>
      <c r="L25" s="30">
        <v>50</v>
      </c>
      <c r="M25" s="30">
        <v>50</v>
      </c>
      <c r="N25" s="23">
        <f t="shared" ref="N25:N36" si="7">M25-L25</f>
        <v>0</v>
      </c>
      <c r="O25" s="46">
        <f t="shared" ref="O25:O29" si="8">N25/L25</f>
        <v>0</v>
      </c>
    </row>
    <row r="26" spans="2:15" ht="18.75" customHeight="1">
      <c r="B26" s="185"/>
      <c r="C26" s="187"/>
      <c r="D26" s="71" t="s">
        <v>76</v>
      </c>
      <c r="E26" s="176"/>
      <c r="F26" s="176"/>
      <c r="G26" s="176"/>
      <c r="H26" s="178"/>
      <c r="I26" s="168"/>
      <c r="J26" s="171"/>
      <c r="K26" s="58" t="s">
        <v>40</v>
      </c>
      <c r="L26" s="30">
        <v>240</v>
      </c>
      <c r="M26" s="30">
        <v>240</v>
      </c>
      <c r="N26" s="23">
        <f t="shared" si="7"/>
        <v>0</v>
      </c>
      <c r="O26" s="46">
        <f t="shared" si="8"/>
        <v>0</v>
      </c>
    </row>
    <row r="27" spans="2:15" ht="26.25" customHeight="1">
      <c r="B27" s="61" t="s">
        <v>41</v>
      </c>
      <c r="C27" s="62" t="s">
        <v>41</v>
      </c>
      <c r="D27" s="62"/>
      <c r="E27" s="64">
        <f>SUM(E28:E29)</f>
        <v>1</v>
      </c>
      <c r="F27" s="64">
        <f>SUM(F28:F29)</f>
        <v>1</v>
      </c>
      <c r="G27" s="64">
        <f>F27-E27</f>
        <v>0</v>
      </c>
      <c r="H27" s="63">
        <f>G27/E27</f>
        <v>0</v>
      </c>
      <c r="I27" s="168"/>
      <c r="J27" s="171"/>
      <c r="K27" s="62" t="s">
        <v>78</v>
      </c>
      <c r="L27" s="44">
        <v>1200</v>
      </c>
      <c r="M27" s="44">
        <v>1080</v>
      </c>
      <c r="N27" s="23">
        <f t="shared" si="7"/>
        <v>-120</v>
      </c>
      <c r="O27" s="46">
        <f t="shared" si="8"/>
        <v>-0.1</v>
      </c>
    </row>
    <row r="28" spans="2:15" ht="18.75" customHeight="1">
      <c r="B28" s="164"/>
      <c r="C28" s="161"/>
      <c r="D28" s="58" t="s">
        <v>41</v>
      </c>
      <c r="E28" s="30">
        <v>0</v>
      </c>
      <c r="F28" s="30">
        <v>0</v>
      </c>
      <c r="G28" s="30">
        <f>F28-E28</f>
        <v>0</v>
      </c>
      <c r="H28" s="45">
        <v>0</v>
      </c>
      <c r="I28" s="168"/>
      <c r="J28" s="171"/>
      <c r="K28" s="58" t="s">
        <v>43</v>
      </c>
      <c r="L28" s="30">
        <v>540</v>
      </c>
      <c r="M28" s="30">
        <v>390</v>
      </c>
      <c r="N28" s="23">
        <f t="shared" si="7"/>
        <v>-150</v>
      </c>
      <c r="O28" s="46">
        <f t="shared" si="8"/>
        <v>-0.27777777777777779</v>
      </c>
    </row>
    <row r="29" spans="2:15" ht="27" customHeight="1">
      <c r="B29" s="166"/>
      <c r="C29" s="163"/>
      <c r="D29" s="58" t="s">
        <v>79</v>
      </c>
      <c r="E29" s="30">
        <v>1</v>
      </c>
      <c r="F29" s="30">
        <v>1</v>
      </c>
      <c r="G29" s="30">
        <f>F29-E29</f>
        <v>0</v>
      </c>
      <c r="H29" s="45">
        <f>G29/E29</f>
        <v>0</v>
      </c>
      <c r="I29" s="169"/>
      <c r="J29" s="172"/>
      <c r="K29" s="58" t="s">
        <v>45</v>
      </c>
      <c r="L29" s="23">
        <v>13900</v>
      </c>
      <c r="M29" s="23">
        <v>13900</v>
      </c>
      <c r="N29" s="23">
        <f t="shared" si="7"/>
        <v>0</v>
      </c>
      <c r="O29" s="46">
        <f t="shared" si="8"/>
        <v>0</v>
      </c>
    </row>
    <row r="30" spans="2:15" ht="18.75" customHeight="1">
      <c r="B30" s="164"/>
      <c r="C30" s="161"/>
      <c r="D30" s="161"/>
      <c r="E30" s="161"/>
      <c r="F30" s="161"/>
      <c r="G30" s="161"/>
      <c r="H30" s="180"/>
      <c r="I30" s="72" t="s">
        <v>49</v>
      </c>
      <c r="J30" s="58"/>
      <c r="K30" s="58"/>
      <c r="L30" s="30">
        <v>200</v>
      </c>
      <c r="M30" s="30">
        <v>100</v>
      </c>
      <c r="N30" s="23">
        <f t="shared" si="7"/>
        <v>-100</v>
      </c>
      <c r="O30" s="46">
        <f>N30/L30</f>
        <v>-0.5</v>
      </c>
    </row>
    <row r="31" spans="2:15" ht="18.75" customHeight="1">
      <c r="B31" s="165"/>
      <c r="C31" s="162"/>
      <c r="D31" s="162"/>
      <c r="E31" s="162"/>
      <c r="F31" s="162"/>
      <c r="G31" s="162"/>
      <c r="H31" s="181"/>
      <c r="I31" s="167"/>
      <c r="J31" s="58" t="s">
        <v>69</v>
      </c>
      <c r="K31" s="58"/>
      <c r="L31" s="30">
        <v>200</v>
      </c>
      <c r="M31" s="30">
        <v>100</v>
      </c>
      <c r="N31" s="23">
        <f t="shared" si="7"/>
        <v>-100</v>
      </c>
      <c r="O31" s="46">
        <f>N31/L31</f>
        <v>-0.5</v>
      </c>
    </row>
    <row r="32" spans="2:15" ht="18.75" customHeight="1">
      <c r="B32" s="165"/>
      <c r="C32" s="162"/>
      <c r="D32" s="162"/>
      <c r="E32" s="162"/>
      <c r="F32" s="162"/>
      <c r="G32" s="162"/>
      <c r="H32" s="181"/>
      <c r="I32" s="169"/>
      <c r="J32" s="58"/>
      <c r="K32" s="58" t="s">
        <v>70</v>
      </c>
      <c r="L32" s="30">
        <v>200</v>
      </c>
      <c r="M32" s="30">
        <v>100</v>
      </c>
      <c r="N32" s="23">
        <f t="shared" si="7"/>
        <v>-100</v>
      </c>
      <c r="O32" s="46">
        <f t="shared" ref="O32:O36" si="9">N32/L32</f>
        <v>-0.5</v>
      </c>
    </row>
    <row r="33" spans="2:15" ht="18.75" customHeight="1">
      <c r="B33" s="165"/>
      <c r="C33" s="162"/>
      <c r="D33" s="162"/>
      <c r="E33" s="162"/>
      <c r="F33" s="162"/>
      <c r="G33" s="162"/>
      <c r="H33" s="181"/>
      <c r="I33" s="72" t="s">
        <v>50</v>
      </c>
      <c r="J33" s="58"/>
      <c r="K33" s="58"/>
      <c r="L33" s="23">
        <f>SUM(L34:L38)</f>
        <v>27946</v>
      </c>
      <c r="M33" s="23">
        <f>SUM(M34:M38)</f>
        <v>22167</v>
      </c>
      <c r="N33" s="23">
        <f t="shared" si="7"/>
        <v>-5779</v>
      </c>
      <c r="O33" s="46">
        <f t="shared" si="9"/>
        <v>-0.20679166964860804</v>
      </c>
    </row>
    <row r="34" spans="2:15" ht="26.25" customHeight="1">
      <c r="B34" s="165"/>
      <c r="C34" s="162"/>
      <c r="D34" s="162"/>
      <c r="E34" s="162"/>
      <c r="F34" s="162"/>
      <c r="G34" s="162"/>
      <c r="H34" s="181"/>
      <c r="I34" s="167"/>
      <c r="J34" s="58" t="s">
        <v>80</v>
      </c>
      <c r="K34" s="60" t="s">
        <v>81</v>
      </c>
      <c r="L34" s="30">
        <v>1600</v>
      </c>
      <c r="M34" s="30">
        <v>1500</v>
      </c>
      <c r="N34" s="23">
        <f t="shared" si="7"/>
        <v>-100</v>
      </c>
      <c r="O34" s="46">
        <v>0</v>
      </c>
    </row>
    <row r="35" spans="2:15" ht="18.75" customHeight="1">
      <c r="B35" s="165"/>
      <c r="C35" s="162"/>
      <c r="D35" s="162"/>
      <c r="E35" s="162"/>
      <c r="F35" s="162"/>
      <c r="G35" s="162"/>
      <c r="H35" s="181"/>
      <c r="I35" s="168"/>
      <c r="J35" s="170"/>
      <c r="K35" s="60" t="s">
        <v>52</v>
      </c>
      <c r="L35" s="23">
        <v>18100</v>
      </c>
      <c r="M35" s="23">
        <v>13800</v>
      </c>
      <c r="N35" s="23">
        <f t="shared" si="7"/>
        <v>-4300</v>
      </c>
      <c r="O35" s="46">
        <f t="shared" si="9"/>
        <v>-0.23756906077348067</v>
      </c>
    </row>
    <row r="36" spans="2:15" ht="26.25" customHeight="1">
      <c r="B36" s="165"/>
      <c r="C36" s="162"/>
      <c r="D36" s="162"/>
      <c r="E36" s="162"/>
      <c r="F36" s="162"/>
      <c r="G36" s="162"/>
      <c r="H36" s="181"/>
      <c r="I36" s="168"/>
      <c r="J36" s="171"/>
      <c r="K36" s="60" t="s">
        <v>53</v>
      </c>
      <c r="L36" s="23">
        <v>1970</v>
      </c>
      <c r="M36" s="23">
        <v>1840</v>
      </c>
      <c r="N36" s="23">
        <f t="shared" si="7"/>
        <v>-130</v>
      </c>
      <c r="O36" s="46">
        <f t="shared" si="9"/>
        <v>-6.5989847715736044E-2</v>
      </c>
    </row>
    <row r="37" spans="2:15" ht="26.25" customHeight="1">
      <c r="B37" s="165"/>
      <c r="C37" s="162"/>
      <c r="D37" s="162"/>
      <c r="E37" s="162"/>
      <c r="F37" s="162"/>
      <c r="G37" s="162"/>
      <c r="H37" s="181"/>
      <c r="I37" s="168"/>
      <c r="J37" s="171"/>
      <c r="K37" s="58" t="s">
        <v>82</v>
      </c>
      <c r="L37" s="23">
        <v>5976</v>
      </c>
      <c r="M37" s="23">
        <v>4727</v>
      </c>
      <c r="N37" s="23">
        <f>M37-L37</f>
        <v>-1249</v>
      </c>
      <c r="O37" s="46">
        <f>N37/L37</f>
        <v>-0.20900267737617134</v>
      </c>
    </row>
    <row r="38" spans="2:15" ht="26.25" customHeight="1" thickBot="1">
      <c r="B38" s="190"/>
      <c r="C38" s="179"/>
      <c r="D38" s="179"/>
      <c r="E38" s="179"/>
      <c r="F38" s="179"/>
      <c r="G38" s="179"/>
      <c r="H38" s="182"/>
      <c r="I38" s="183"/>
      <c r="J38" s="188"/>
      <c r="K38" s="73" t="s">
        <v>83</v>
      </c>
      <c r="L38" s="74">
        <v>300</v>
      </c>
      <c r="M38" s="75">
        <v>300</v>
      </c>
      <c r="N38" s="76">
        <f>M38-L38</f>
        <v>0</v>
      </c>
      <c r="O38" s="77">
        <f>N38/L38</f>
        <v>0</v>
      </c>
    </row>
  </sheetData>
  <sheetProtection sheet="1" objects="1" scenarios="1"/>
  <mergeCells count="76">
    <mergeCell ref="J35:J38"/>
    <mergeCell ref="F21:F22"/>
    <mergeCell ref="E21:E22"/>
    <mergeCell ref="D21:D22"/>
    <mergeCell ref="B30:B38"/>
    <mergeCell ref="C30:C38"/>
    <mergeCell ref="D30:D38"/>
    <mergeCell ref="E30:E38"/>
    <mergeCell ref="F30:F38"/>
    <mergeCell ref="H23:H24"/>
    <mergeCell ref="E25:E26"/>
    <mergeCell ref="F25:F26"/>
    <mergeCell ref="B21:B22"/>
    <mergeCell ref="C21:C22"/>
    <mergeCell ref="G21:G22"/>
    <mergeCell ref="H21:H22"/>
    <mergeCell ref="B2:O2"/>
    <mergeCell ref="B28:B29"/>
    <mergeCell ref="C28:C29"/>
    <mergeCell ref="G30:G38"/>
    <mergeCell ref="H30:H38"/>
    <mergeCell ref="I31:I32"/>
    <mergeCell ref="I34:I38"/>
    <mergeCell ref="G25:G26"/>
    <mergeCell ref="H25:H26"/>
    <mergeCell ref="N22:N23"/>
    <mergeCell ref="O22:O23"/>
    <mergeCell ref="B23:B26"/>
    <mergeCell ref="C23:C26"/>
    <mergeCell ref="E23:E24"/>
    <mergeCell ref="F23:F24"/>
    <mergeCell ref="G23:G24"/>
    <mergeCell ref="B16:B17"/>
    <mergeCell ref="C16:C17"/>
    <mergeCell ref="I11:I29"/>
    <mergeCell ref="J12:J16"/>
    <mergeCell ref="J22:J29"/>
    <mergeCell ref="E13:E14"/>
    <mergeCell ref="F13:F14"/>
    <mergeCell ref="G13:G14"/>
    <mergeCell ref="H13:H14"/>
    <mergeCell ref="H11:H12"/>
    <mergeCell ref="G11:G12"/>
    <mergeCell ref="D11:D12"/>
    <mergeCell ref="E11:E12"/>
    <mergeCell ref="F11:F12"/>
    <mergeCell ref="D13:D14"/>
    <mergeCell ref="K22:K23"/>
    <mergeCell ref="L22:L23"/>
    <mergeCell ref="M22:M23"/>
    <mergeCell ref="B19:B20"/>
    <mergeCell ref="C19:C20"/>
    <mergeCell ref="J18:J20"/>
    <mergeCell ref="N12:N13"/>
    <mergeCell ref="O12:O13"/>
    <mergeCell ref="N5:O5"/>
    <mergeCell ref="B7:D7"/>
    <mergeCell ref="I7:K7"/>
    <mergeCell ref="B8:D8"/>
    <mergeCell ref="I8:K8"/>
    <mergeCell ref="B9:D9"/>
    <mergeCell ref="I9:K9"/>
    <mergeCell ref="B11:B14"/>
    <mergeCell ref="C11:C14"/>
    <mergeCell ref="K12:K13"/>
    <mergeCell ref="L12:L13"/>
    <mergeCell ref="M12:M13"/>
    <mergeCell ref="B4:H4"/>
    <mergeCell ref="I4:O4"/>
    <mergeCell ref="B5:B6"/>
    <mergeCell ref="C5:C6"/>
    <mergeCell ref="D5:D6"/>
    <mergeCell ref="G5:H5"/>
    <mergeCell ref="I5:I6"/>
    <mergeCell ref="J5:J6"/>
    <mergeCell ref="K5:K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ignoredErrors>
    <ignoredError sqref="L11:M11 L17 L21:M2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3"/>
  <sheetViews>
    <sheetView tabSelected="1" workbookViewId="0">
      <selection activeCell="I11" sqref="I11"/>
    </sheetView>
  </sheetViews>
  <sheetFormatPr defaultRowHeight="16.5"/>
  <cols>
    <col min="1" max="1" width="0.875" customWidth="1"/>
    <col min="2" max="3" width="15.625" customWidth="1"/>
    <col min="4" max="4" width="16.875" customWidth="1"/>
    <col min="5" max="5" width="17.875" customWidth="1"/>
    <col min="6" max="6" width="12.875" customWidth="1"/>
  </cols>
  <sheetData>
    <row r="1" spans="2:6" ht="5.25" customHeight="1"/>
    <row r="2" spans="2:6" ht="27.75" customHeight="1">
      <c r="B2" s="192" t="s">
        <v>118</v>
      </c>
      <c r="C2" s="192"/>
      <c r="D2" s="192"/>
      <c r="E2" s="192"/>
      <c r="F2" s="192"/>
    </row>
    <row r="3" spans="2:6" ht="11.25" customHeight="1">
      <c r="B3" s="1"/>
      <c r="C3" s="1"/>
      <c r="D3" s="1"/>
      <c r="E3" s="1"/>
      <c r="F3" s="1"/>
    </row>
    <row r="4" spans="2:6" ht="17.25">
      <c r="B4" s="193" t="s">
        <v>8</v>
      </c>
      <c r="C4" s="193"/>
      <c r="D4" s="193"/>
      <c r="E4" s="2"/>
      <c r="F4" s="2"/>
    </row>
    <row r="5" spans="2:6" ht="17.25" thickBot="1">
      <c r="B5" s="2"/>
      <c r="C5" s="2"/>
      <c r="D5" s="2"/>
      <c r="E5" s="2"/>
      <c r="F5" s="4" t="s">
        <v>9</v>
      </c>
    </row>
    <row r="6" spans="2:6" ht="18.75" customHeight="1" thickBot="1">
      <c r="B6" s="93" t="s">
        <v>0</v>
      </c>
      <c r="C6" s="94" t="s">
        <v>1</v>
      </c>
      <c r="D6" s="94" t="s">
        <v>2</v>
      </c>
      <c r="E6" s="94" t="s">
        <v>3</v>
      </c>
      <c r="F6" s="95" t="s">
        <v>4</v>
      </c>
    </row>
    <row r="7" spans="2:6" ht="22.5" customHeight="1" thickTop="1">
      <c r="B7" s="96" t="s">
        <v>119</v>
      </c>
      <c r="C7" s="6"/>
      <c r="D7" s="6" t="s">
        <v>5</v>
      </c>
      <c r="E7" s="97">
        <v>675374</v>
      </c>
      <c r="F7" s="98"/>
    </row>
    <row r="8" spans="2:6" ht="22.5" customHeight="1">
      <c r="B8" s="96" t="s">
        <v>120</v>
      </c>
      <c r="C8" s="6" t="s">
        <v>94</v>
      </c>
      <c r="D8" s="6" t="s">
        <v>95</v>
      </c>
      <c r="E8" s="97">
        <v>600000</v>
      </c>
      <c r="F8" s="5" t="s">
        <v>91</v>
      </c>
    </row>
    <row r="9" spans="2:6" ht="22.5" customHeight="1">
      <c r="B9" s="96" t="s">
        <v>121</v>
      </c>
      <c r="C9" s="6" t="s">
        <v>92</v>
      </c>
      <c r="D9" s="6" t="s">
        <v>96</v>
      </c>
      <c r="E9" s="97">
        <v>81200</v>
      </c>
      <c r="F9" s="101"/>
    </row>
    <row r="10" spans="2:6" ht="22.5" customHeight="1">
      <c r="B10" s="96" t="s">
        <v>122</v>
      </c>
      <c r="C10" s="6"/>
      <c r="D10" s="6" t="s">
        <v>97</v>
      </c>
      <c r="E10" s="97">
        <v>244</v>
      </c>
      <c r="F10" s="101"/>
    </row>
    <row r="11" spans="2:6" ht="22.5" customHeight="1">
      <c r="B11" s="96" t="s">
        <v>123</v>
      </c>
      <c r="C11" s="6" t="s">
        <v>92</v>
      </c>
      <c r="D11" s="6" t="s">
        <v>96</v>
      </c>
      <c r="E11" s="97">
        <v>105000</v>
      </c>
      <c r="F11" s="101"/>
    </row>
    <row r="12" spans="2:6" ht="22.5" customHeight="1">
      <c r="B12" s="96" t="s">
        <v>124</v>
      </c>
      <c r="C12" s="6" t="s">
        <v>92</v>
      </c>
      <c r="D12" s="6" t="s">
        <v>96</v>
      </c>
      <c r="E12" s="97">
        <v>5200</v>
      </c>
      <c r="F12" s="101"/>
    </row>
    <row r="13" spans="2:6" ht="22.5" customHeight="1">
      <c r="B13" s="96" t="s">
        <v>125</v>
      </c>
      <c r="C13" s="6" t="s">
        <v>126</v>
      </c>
      <c r="D13" s="6" t="s">
        <v>96</v>
      </c>
      <c r="E13" s="97">
        <v>50000</v>
      </c>
      <c r="F13" s="5" t="s">
        <v>127</v>
      </c>
    </row>
    <row r="14" spans="2:6" ht="22.5" customHeight="1">
      <c r="B14" s="96" t="s">
        <v>128</v>
      </c>
      <c r="C14" s="6" t="s">
        <v>98</v>
      </c>
      <c r="D14" s="6" t="s">
        <v>93</v>
      </c>
      <c r="E14" s="100">
        <v>28500</v>
      </c>
      <c r="F14" s="102"/>
    </row>
    <row r="15" spans="2:6" ht="22.5" customHeight="1">
      <c r="B15" s="96" t="s">
        <v>129</v>
      </c>
      <c r="C15" s="6" t="s">
        <v>92</v>
      </c>
      <c r="D15" s="6" t="s">
        <v>96</v>
      </c>
      <c r="E15" s="100">
        <v>3200</v>
      </c>
      <c r="F15" s="102"/>
    </row>
    <row r="16" spans="2:6" ht="22.5" customHeight="1">
      <c r="B16" s="96" t="s">
        <v>130</v>
      </c>
      <c r="C16" s="6" t="s">
        <v>92</v>
      </c>
      <c r="D16" s="6" t="s">
        <v>93</v>
      </c>
      <c r="E16" s="100">
        <v>16200</v>
      </c>
      <c r="F16" s="5"/>
    </row>
    <row r="17" spans="2:6" ht="22.5" customHeight="1">
      <c r="B17" s="96" t="s">
        <v>131</v>
      </c>
      <c r="C17" s="6" t="s">
        <v>92</v>
      </c>
      <c r="D17" s="6" t="s">
        <v>93</v>
      </c>
      <c r="E17" s="97">
        <v>7000</v>
      </c>
      <c r="F17" s="102"/>
    </row>
    <row r="18" spans="2:6" ht="22.5" customHeight="1">
      <c r="B18" s="96" t="s">
        <v>132</v>
      </c>
      <c r="C18" s="6"/>
      <c r="D18" s="6" t="s">
        <v>133</v>
      </c>
      <c r="E18" s="97">
        <v>277</v>
      </c>
      <c r="F18" s="99"/>
    </row>
    <row r="19" spans="2:6" ht="22.5" customHeight="1" thickBot="1">
      <c r="B19" s="103" t="s">
        <v>134</v>
      </c>
      <c r="C19" s="104" t="s">
        <v>92</v>
      </c>
      <c r="D19" s="104" t="s">
        <v>93</v>
      </c>
      <c r="E19" s="105">
        <v>600</v>
      </c>
      <c r="F19" s="106"/>
    </row>
    <row r="20" spans="2:6" ht="22.5" customHeight="1" thickBot="1">
      <c r="B20" s="107"/>
      <c r="C20" s="108"/>
      <c r="D20" s="14" t="s">
        <v>99</v>
      </c>
      <c r="E20" s="109">
        <v>-595795</v>
      </c>
      <c r="F20" s="110"/>
    </row>
    <row r="21" spans="2:6" ht="26.25" customHeight="1" thickTop="1" thickBot="1">
      <c r="B21" s="111"/>
      <c r="C21" s="112"/>
      <c r="D21" s="112" t="s">
        <v>100</v>
      </c>
      <c r="E21" s="113">
        <f>SUM(E7:E20)</f>
        <v>977000</v>
      </c>
      <c r="F21" s="114"/>
    </row>
    <row r="22" spans="2:6">
      <c r="B22" s="3"/>
      <c r="C22" s="3"/>
      <c r="D22" s="3"/>
      <c r="E22" s="3"/>
      <c r="F22" s="3"/>
    </row>
    <row r="23" spans="2:6" ht="18.75" customHeight="1">
      <c r="B23" s="193" t="s">
        <v>10</v>
      </c>
      <c r="C23" s="193"/>
      <c r="D23" s="193"/>
      <c r="E23" s="193"/>
      <c r="F23" s="193"/>
    </row>
    <row r="24" spans="2:6" ht="17.25" thickBot="1">
      <c r="B24" s="2"/>
      <c r="C24" s="2"/>
      <c r="D24" s="2"/>
      <c r="E24" s="2"/>
      <c r="F24" s="4" t="s">
        <v>9</v>
      </c>
    </row>
    <row r="25" spans="2:6" ht="22.5" customHeight="1" thickBot="1">
      <c r="B25" s="10" t="s">
        <v>11</v>
      </c>
      <c r="C25" s="11" t="s">
        <v>12</v>
      </c>
      <c r="D25" s="11" t="s">
        <v>3</v>
      </c>
      <c r="E25" s="12" t="s">
        <v>6</v>
      </c>
      <c r="F25" s="13" t="s">
        <v>4</v>
      </c>
    </row>
    <row r="26" spans="2:6" ht="27.75" customHeight="1" thickTop="1">
      <c r="B26" s="15" t="s">
        <v>135</v>
      </c>
      <c r="C26" s="8" t="s">
        <v>136</v>
      </c>
      <c r="D26" s="16">
        <v>135000</v>
      </c>
      <c r="E26" s="8" t="s">
        <v>139</v>
      </c>
      <c r="F26" s="115"/>
    </row>
    <row r="27" spans="2:6" ht="27.75" customHeight="1">
      <c r="B27" s="17" t="s">
        <v>137</v>
      </c>
      <c r="C27" s="9" t="s">
        <v>102</v>
      </c>
      <c r="D27" s="18">
        <v>115000</v>
      </c>
      <c r="E27" s="9" t="s">
        <v>138</v>
      </c>
      <c r="F27" s="115"/>
    </row>
    <row r="28" spans="2:6" ht="27.75" customHeight="1">
      <c r="B28" s="17" t="s">
        <v>140</v>
      </c>
      <c r="C28" s="9" t="s">
        <v>103</v>
      </c>
      <c r="D28" s="18">
        <v>10000</v>
      </c>
      <c r="E28" s="9" t="s">
        <v>104</v>
      </c>
      <c r="F28" s="115"/>
    </row>
    <row r="29" spans="2:6" ht="27.75" customHeight="1">
      <c r="B29" s="17" t="s">
        <v>141</v>
      </c>
      <c r="C29" s="9" t="s">
        <v>105</v>
      </c>
      <c r="D29" s="18">
        <v>52000</v>
      </c>
      <c r="E29" s="9" t="s">
        <v>142</v>
      </c>
      <c r="F29" s="115"/>
    </row>
    <row r="30" spans="2:6" ht="27.75" customHeight="1">
      <c r="B30" s="17" t="s">
        <v>141</v>
      </c>
      <c r="C30" s="9" t="s">
        <v>105</v>
      </c>
      <c r="D30" s="18">
        <v>245260</v>
      </c>
      <c r="E30" s="9" t="s">
        <v>143</v>
      </c>
      <c r="F30" s="115"/>
    </row>
    <row r="31" spans="2:6" ht="27.75" customHeight="1">
      <c r="B31" s="17" t="s">
        <v>141</v>
      </c>
      <c r="C31" s="9" t="s">
        <v>105</v>
      </c>
      <c r="D31" s="18">
        <v>138980</v>
      </c>
      <c r="E31" s="9" t="s">
        <v>101</v>
      </c>
      <c r="F31" s="115"/>
    </row>
    <row r="32" spans="2:6" ht="27.75" customHeight="1">
      <c r="B32" s="17" t="s">
        <v>144</v>
      </c>
      <c r="C32" s="9" t="s">
        <v>105</v>
      </c>
      <c r="D32" s="18">
        <v>74800</v>
      </c>
      <c r="E32" s="9" t="s">
        <v>145</v>
      </c>
      <c r="F32" s="115"/>
    </row>
    <row r="33" spans="2:6" ht="27.75" customHeight="1">
      <c r="B33" s="19" t="s">
        <v>146</v>
      </c>
      <c r="C33" s="7" t="s">
        <v>105</v>
      </c>
      <c r="D33" s="20">
        <v>31460</v>
      </c>
      <c r="E33" s="7" t="s">
        <v>106</v>
      </c>
      <c r="F33" s="115"/>
    </row>
    <row r="34" spans="2:6" ht="27.75" customHeight="1">
      <c r="B34" s="19" t="s">
        <v>147</v>
      </c>
      <c r="C34" s="7" t="s">
        <v>148</v>
      </c>
      <c r="D34" s="20">
        <v>24000</v>
      </c>
      <c r="E34" s="7" t="s">
        <v>149</v>
      </c>
      <c r="F34" s="115"/>
    </row>
    <row r="35" spans="2:6" ht="27.75" customHeight="1">
      <c r="B35" s="19" t="s">
        <v>150</v>
      </c>
      <c r="C35" s="7" t="s">
        <v>105</v>
      </c>
      <c r="D35" s="20">
        <v>26700</v>
      </c>
      <c r="E35" s="7" t="s">
        <v>107</v>
      </c>
      <c r="F35" s="115"/>
    </row>
    <row r="36" spans="2:6" ht="27.75" customHeight="1">
      <c r="B36" s="19" t="s">
        <v>150</v>
      </c>
      <c r="C36" s="7" t="s">
        <v>105</v>
      </c>
      <c r="D36" s="20">
        <v>14300</v>
      </c>
      <c r="E36" s="7" t="s">
        <v>151</v>
      </c>
      <c r="F36" s="115"/>
    </row>
    <row r="37" spans="2:6" ht="27.75" customHeight="1">
      <c r="B37" s="19" t="s">
        <v>150</v>
      </c>
      <c r="C37" s="7" t="s">
        <v>152</v>
      </c>
      <c r="D37" s="20">
        <v>16500</v>
      </c>
      <c r="E37" s="7" t="s">
        <v>153</v>
      </c>
      <c r="F37" s="115"/>
    </row>
    <row r="38" spans="2:6" ht="27.75" customHeight="1">
      <c r="B38" s="19" t="s">
        <v>154</v>
      </c>
      <c r="C38" s="7" t="s">
        <v>148</v>
      </c>
      <c r="D38" s="20">
        <v>24000</v>
      </c>
      <c r="E38" s="7" t="s">
        <v>155</v>
      </c>
      <c r="F38" s="115"/>
    </row>
    <row r="39" spans="2:6" ht="27.75" customHeight="1">
      <c r="B39" s="19" t="s">
        <v>156</v>
      </c>
      <c r="C39" s="7" t="s">
        <v>157</v>
      </c>
      <c r="D39" s="20">
        <v>15000</v>
      </c>
      <c r="E39" s="7" t="s">
        <v>158</v>
      </c>
      <c r="F39" s="115"/>
    </row>
    <row r="40" spans="2:6" ht="27.75" customHeight="1">
      <c r="B40" s="19" t="s">
        <v>159</v>
      </c>
      <c r="C40" s="7" t="s">
        <v>157</v>
      </c>
      <c r="D40" s="20">
        <v>10000</v>
      </c>
      <c r="E40" s="7" t="s">
        <v>160</v>
      </c>
      <c r="F40" s="115"/>
    </row>
    <row r="41" spans="2:6" ht="27.75" customHeight="1">
      <c r="B41" s="19" t="s">
        <v>161</v>
      </c>
      <c r="C41" s="7" t="s">
        <v>148</v>
      </c>
      <c r="D41" s="20">
        <v>24000</v>
      </c>
      <c r="E41" s="7" t="s">
        <v>162</v>
      </c>
      <c r="F41" s="115"/>
    </row>
    <row r="42" spans="2:6" ht="27.75" customHeight="1" thickBot="1">
      <c r="B42" s="19" t="s">
        <v>163</v>
      </c>
      <c r="C42" s="7" t="s">
        <v>108</v>
      </c>
      <c r="D42" s="20">
        <v>20000</v>
      </c>
      <c r="E42" s="7" t="s">
        <v>109</v>
      </c>
      <c r="F42" s="116"/>
    </row>
    <row r="43" spans="2:6" ht="22.5" customHeight="1" thickBot="1">
      <c r="B43" s="21"/>
      <c r="C43" s="14" t="s">
        <v>110</v>
      </c>
      <c r="D43" s="22">
        <f>SUM(D26:D42)</f>
        <v>977000</v>
      </c>
      <c r="E43" s="14"/>
      <c r="F43" s="117"/>
    </row>
  </sheetData>
  <sheetProtection password="C7BD" sheet="1" objects="1" scenarios="1"/>
  <mergeCells count="3">
    <mergeCell ref="B2:F2"/>
    <mergeCell ref="B4:D4"/>
    <mergeCell ref="B23:F23"/>
  </mergeCells>
  <phoneticPr fontId="2" type="noConversion"/>
  <pageMargins left="0.70866141732283472" right="0.70866141732283472" top="0.78740157480314965" bottom="0.51181102362204722" header="0.6692913385826772" footer="0.27559055118110237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2019년 결산서</vt:lpstr>
      <vt:lpstr>2020년 예산(안)</vt:lpstr>
      <vt:lpstr>2018년 후원금사용내역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young's</dc:creator>
  <cp:lastModifiedBy>김진영</cp:lastModifiedBy>
  <cp:lastPrinted>2019-01-03T05:26:53Z</cp:lastPrinted>
  <dcterms:created xsi:type="dcterms:W3CDTF">2014-03-07T02:28:42Z</dcterms:created>
  <dcterms:modified xsi:type="dcterms:W3CDTF">2020-01-06T07:34:29Z</dcterms:modified>
</cp:coreProperties>
</file>