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40" yWindow="105" windowWidth="13275" windowHeight="10860"/>
  </bookViews>
  <sheets>
    <sheet name="2024년 결산서" sheetId="8" r:id="rId1"/>
    <sheet name="2024년 후원금사용내역" sheetId="2" r:id="rId2"/>
  </sheets>
  <calcPr calcId="152511"/>
</workbook>
</file>

<file path=xl/calcChain.xml><?xml version="1.0" encoding="utf-8"?>
<calcChain xmlns="http://schemas.openxmlformats.org/spreadsheetml/2006/main">
  <c r="C23" i="8" l="1"/>
  <c r="G32" i="8" l="1"/>
  <c r="H32" i="8"/>
  <c r="I30" i="8"/>
  <c r="H26" i="8"/>
  <c r="G26" i="8"/>
  <c r="G25" i="8" s="1"/>
  <c r="I29" i="8"/>
  <c r="I28" i="8"/>
  <c r="I27" i="8"/>
  <c r="I24" i="8"/>
  <c r="I23" i="8"/>
  <c r="D7" i="8"/>
  <c r="C7" i="8"/>
  <c r="E25" i="8"/>
  <c r="E24" i="8"/>
  <c r="D23" i="8"/>
  <c r="E22" i="8"/>
  <c r="E21" i="8"/>
  <c r="D20" i="8"/>
  <c r="C20" i="8"/>
  <c r="E19" i="8"/>
  <c r="E18" i="8"/>
  <c r="D17" i="8"/>
  <c r="C17" i="8"/>
  <c r="E16" i="8"/>
  <c r="E15" i="8"/>
  <c r="D14" i="8"/>
  <c r="C14" i="8"/>
  <c r="C13" i="8" s="1"/>
  <c r="E12" i="8"/>
  <c r="E11" i="8"/>
  <c r="D10" i="8"/>
  <c r="C10" i="8"/>
  <c r="E9" i="8"/>
  <c r="I26" i="8" l="1"/>
  <c r="H25" i="8"/>
  <c r="I25" i="8" s="1"/>
  <c r="E17" i="8"/>
  <c r="E20" i="8"/>
  <c r="E23" i="8"/>
  <c r="E14" i="8"/>
  <c r="E10" i="8"/>
  <c r="D13" i="8"/>
  <c r="E13" i="8" s="1"/>
  <c r="D6" i="8" l="1"/>
  <c r="I34" i="8" l="1"/>
  <c r="G16" i="8"/>
  <c r="H13" i="8"/>
  <c r="G13" i="8"/>
  <c r="I18" i="8"/>
  <c r="I15" i="8"/>
  <c r="I14" i="8"/>
  <c r="I17" i="8" l="1"/>
  <c r="H8" i="8"/>
  <c r="G8" i="8"/>
  <c r="G7" i="8" s="1"/>
  <c r="G6" i="8" s="1"/>
  <c r="I33" i="8"/>
  <c r="I32" i="8"/>
  <c r="I31" i="8"/>
  <c r="H16" i="8"/>
  <c r="I16" i="8" s="1"/>
  <c r="I21" i="8"/>
  <c r="I20" i="8"/>
  <c r="I19" i="8"/>
  <c r="I12" i="8"/>
  <c r="I11" i="8"/>
  <c r="H7" i="8" l="1"/>
  <c r="H6" i="8" s="1"/>
  <c r="I22" i="8"/>
  <c r="I13" i="8"/>
  <c r="I10" i="8" l="1"/>
  <c r="I9" i="8"/>
  <c r="I8" i="8"/>
  <c r="E8" i="8"/>
  <c r="E7" i="8" l="1"/>
  <c r="I7" i="8" l="1"/>
  <c r="I6" i="8" l="1"/>
  <c r="E6" i="8"/>
  <c r="D25" i="2" l="1"/>
  <c r="E15" i="2" l="1"/>
</calcChain>
</file>

<file path=xl/sharedStrings.xml><?xml version="1.0" encoding="utf-8"?>
<sst xmlns="http://schemas.openxmlformats.org/spreadsheetml/2006/main" count="111" uniqueCount="98">
  <si>
    <t>연월일</t>
  </si>
  <si>
    <t>후원자</t>
  </si>
  <si>
    <t>내 역</t>
  </si>
  <si>
    <t>금 액</t>
  </si>
  <si>
    <t>비 고</t>
  </si>
  <si>
    <t>이월금</t>
  </si>
  <si>
    <t>산출기준</t>
  </si>
  <si>
    <t>총 계</t>
  </si>
  <si>
    <t>1. 후원금(금전) 수입명세서</t>
  </si>
  <si>
    <t>(단위 : 원)</t>
  </si>
  <si>
    <t>2. 후원금(금전) 사용명세서</t>
  </si>
  <si>
    <t>연월일</t>
    <phoneticPr fontId="2" type="noConversion"/>
  </si>
  <si>
    <t>내 역</t>
    <phoneticPr fontId="2" type="noConversion"/>
  </si>
  <si>
    <t>관 항 목</t>
  </si>
  <si>
    <t>세 입</t>
  </si>
  <si>
    <t>세 출</t>
  </si>
  <si>
    <t>보조금</t>
  </si>
  <si>
    <t>사무비</t>
  </si>
  <si>
    <t>인건비</t>
  </si>
  <si>
    <t>급여</t>
  </si>
  <si>
    <t>후원금수입</t>
  </si>
  <si>
    <t>제수당</t>
  </si>
  <si>
    <t>퇴직금 및 퇴직적립금</t>
  </si>
  <si>
    <t>지정후원금수입</t>
  </si>
  <si>
    <t>사회보험부담금</t>
  </si>
  <si>
    <t>비지정후원금수입</t>
  </si>
  <si>
    <t>업무추진비</t>
  </si>
  <si>
    <t>사업수입</t>
  </si>
  <si>
    <t>프로그램사업수입</t>
  </si>
  <si>
    <t>직책보조비</t>
  </si>
  <si>
    <t>이용비용수입</t>
  </si>
  <si>
    <t>회의비</t>
  </si>
  <si>
    <t>교육비수입</t>
  </si>
  <si>
    <t>운영비</t>
  </si>
  <si>
    <t>공공요금</t>
  </si>
  <si>
    <t>제세공과금</t>
  </si>
  <si>
    <t>차량비</t>
  </si>
  <si>
    <t>여비</t>
  </si>
  <si>
    <t>수용비및수수료</t>
  </si>
  <si>
    <t>기타운영비</t>
  </si>
  <si>
    <t>증(B-A)감</t>
  </si>
  <si>
    <t>재산조성비</t>
  </si>
  <si>
    <t>사업비</t>
  </si>
  <si>
    <t>프로그램사업비</t>
  </si>
  <si>
    <t>예비비 및 기타</t>
  </si>
  <si>
    <t>후견활동지원사업</t>
    <phoneticPr fontId="2" type="noConversion"/>
  </si>
  <si>
    <t>잔액</t>
    <phoneticPr fontId="3" type="noConversion"/>
  </si>
  <si>
    <t>총 액</t>
    <phoneticPr fontId="2" type="noConversion"/>
  </si>
  <si>
    <t>총액</t>
    <phoneticPr fontId="3" type="noConversion"/>
  </si>
  <si>
    <t>기타예금이자수입</t>
    <phoneticPr fontId="2" type="noConversion"/>
  </si>
  <si>
    <t>잡수입</t>
    <phoneticPr fontId="2" type="noConversion"/>
  </si>
  <si>
    <t>전년도이월금(후원금)</t>
    <phoneticPr fontId="2" type="noConversion"/>
  </si>
  <si>
    <t>전년도이월금(자부담)</t>
    <phoneticPr fontId="2" type="noConversion"/>
  </si>
  <si>
    <t>이월금</t>
    <phoneticPr fontId="2" type="noConversion"/>
  </si>
  <si>
    <t>전입금</t>
    <phoneticPr fontId="2" type="noConversion"/>
  </si>
  <si>
    <t>법인전입금</t>
    <phoneticPr fontId="2" type="noConversion"/>
  </si>
  <si>
    <t>권익옹호사업</t>
    <phoneticPr fontId="2" type="noConversion"/>
  </si>
  <si>
    <t>위탁교육비</t>
    <phoneticPr fontId="2" type="noConversion"/>
  </si>
  <si>
    <t>사업비</t>
    <phoneticPr fontId="3" type="noConversion"/>
  </si>
  <si>
    <t>상반기 예금이자</t>
    <phoneticPr fontId="3" type="noConversion"/>
  </si>
  <si>
    <t>하반기 예금이자</t>
    <phoneticPr fontId="3" type="noConversion"/>
  </si>
  <si>
    <t>시보조금수입</t>
    <phoneticPr fontId="2" type="noConversion"/>
  </si>
  <si>
    <t>국고보조금수입</t>
    <phoneticPr fontId="2" type="noConversion"/>
  </si>
  <si>
    <t>개인별자립지원</t>
    <phoneticPr fontId="2" type="noConversion"/>
  </si>
  <si>
    <t>기타사업</t>
    <phoneticPr fontId="2" type="noConversion"/>
  </si>
  <si>
    <t>반환금(국고보조금)</t>
    <phoneticPr fontId="2" type="noConversion"/>
  </si>
  <si>
    <t>반환금(시보조금)</t>
    <phoneticPr fontId="2" type="noConversion"/>
  </si>
  <si>
    <t>2024년 서울지적장애인자립지원센터 후원금 수입 및 사용결과 보고서</t>
    <phoneticPr fontId="2" type="noConversion"/>
  </si>
  <si>
    <t>2024.01.01</t>
    <phoneticPr fontId="3" type="noConversion"/>
  </si>
  <si>
    <t>2024.04.09</t>
    <phoneticPr fontId="4" type="noConversion"/>
  </si>
  <si>
    <t>2024.06.22</t>
    <phoneticPr fontId="3" type="noConversion"/>
  </si>
  <si>
    <t>2024.08.12</t>
    <phoneticPr fontId="3" type="noConversion"/>
  </si>
  <si>
    <t>2024.12.21</t>
    <phoneticPr fontId="3" type="noConversion"/>
  </si>
  <si>
    <t>2024.12.26</t>
    <phoneticPr fontId="3" type="noConversion"/>
  </si>
  <si>
    <t>2024.12.26</t>
    <phoneticPr fontId="3" type="noConversion"/>
  </si>
  <si>
    <t>누리축제 조직위원</t>
    <phoneticPr fontId="3" type="noConversion"/>
  </si>
  <si>
    <t>이○빈</t>
    <phoneticPr fontId="3" type="noConversion"/>
  </si>
  <si>
    <t>사업비</t>
    <phoneticPr fontId="3" type="noConversion"/>
  </si>
  <si>
    <t>2024.01.29</t>
    <phoneticPr fontId="3" type="noConversion"/>
  </si>
  <si>
    <t>2024.04.11</t>
    <phoneticPr fontId="3" type="noConversion"/>
  </si>
  <si>
    <t>2024.04.15</t>
    <phoneticPr fontId="3" type="noConversion"/>
  </si>
  <si>
    <t>직업탐색훈련</t>
    <phoneticPr fontId="3" type="noConversion"/>
  </si>
  <si>
    <t>인식개선캠페인</t>
    <phoneticPr fontId="3" type="noConversion"/>
  </si>
  <si>
    <t>인식개선캠페인</t>
    <phoneticPr fontId="3" type="noConversion"/>
  </si>
  <si>
    <t>인식개선캠페인</t>
    <phoneticPr fontId="3" type="noConversion"/>
  </si>
  <si>
    <t>누리축제 준비비</t>
    <phoneticPr fontId="3" type="noConversion"/>
  </si>
  <si>
    <t>누리축제 인식개선물품 제작비</t>
    <phoneticPr fontId="3" type="noConversion"/>
  </si>
  <si>
    <t>직업탐색훈련 1월
활동비</t>
    <phoneticPr fontId="3" type="noConversion"/>
  </si>
  <si>
    <t>누리축제 준비물품 
구입비</t>
    <phoneticPr fontId="3" type="noConversion"/>
  </si>
  <si>
    <t>누리축제 현수막 및 
배너 제작비</t>
    <phoneticPr fontId="3" type="noConversion"/>
  </si>
  <si>
    <t>제14회 사진공모전 
수상작 전시회 후원함</t>
    <phoneticPr fontId="4" type="noConversion"/>
  </si>
  <si>
    <t>열일곱 번째 발걸음 
연말전시회 후원함</t>
    <phoneticPr fontId="3" type="noConversion"/>
  </si>
  <si>
    <r>
      <t>2024년도 서울지적장애인자립지원센터 세입</t>
    </r>
    <r>
      <rPr>
        <b/>
        <sz val="15"/>
        <color theme="1"/>
        <rFont val="안상수2006가는"/>
        <family val="1"/>
        <charset val="129"/>
      </rPr>
      <t>.</t>
    </r>
    <r>
      <rPr>
        <b/>
        <sz val="15"/>
        <color theme="1"/>
        <rFont val="맑은 고딕"/>
        <family val="3"/>
        <charset val="129"/>
        <scheme val="minor"/>
      </rPr>
      <t>세출 결산서</t>
    </r>
    <phoneticPr fontId="2" type="noConversion"/>
  </si>
  <si>
    <t>24년 예산(A)</t>
    <phoneticPr fontId="2" type="noConversion"/>
  </si>
  <si>
    <t>24년 결산(B)</t>
    <phoneticPr fontId="2" type="noConversion"/>
  </si>
  <si>
    <t>24년 예산(A)</t>
    <phoneticPr fontId="2" type="noConversion"/>
  </si>
  <si>
    <t>24년 결산(B)</t>
    <phoneticPr fontId="2" type="noConversion"/>
  </si>
  <si>
    <t>지역사회서비스지원사업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</si>
</sst>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#,##0_);[Red]\(#,##0\)"/>
  </numFmts>
  <fonts count="29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b/>
      <sz val="11"/>
      <name val="맑은 고딕"/>
      <family val="3"/>
      <charset val="129"/>
      <scheme val="major"/>
    </font>
    <font>
      <sz val="16"/>
      <color rgb="FF000000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3.5"/>
      <color rgb="FF00000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5"/>
      <color theme="1"/>
      <name val="맑은 고딕"/>
      <family val="3"/>
      <charset val="129"/>
      <scheme val="minor"/>
    </font>
    <font>
      <b/>
      <sz val="15"/>
      <color theme="1"/>
      <name val="안상수2006가는"/>
      <family val="1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1"/>
      <name val="210 러블리베이비 B"/>
      <family val="1"/>
      <charset val="129"/>
    </font>
    <font>
      <sz val="10"/>
      <color theme="1"/>
      <name val="맑은 고딕"/>
      <family val="3"/>
      <charset val="129"/>
      <scheme val="major"/>
    </font>
    <font>
      <i/>
      <sz val="10"/>
      <color theme="1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맑은 고딕"/>
      <family val="3"/>
      <charset val="129"/>
    </font>
    <font>
      <sz val="7.5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/>
      </patternFill>
    </fill>
  </fills>
  <borders count="54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slantDashDot">
        <color rgb="FF000000"/>
      </top>
      <bottom/>
      <diagonal/>
    </border>
    <border>
      <left/>
      <right style="thin">
        <color rgb="FF000000"/>
      </right>
      <top style="slantDashDot">
        <color rgb="FF000000"/>
      </top>
      <bottom/>
      <diagonal/>
    </border>
    <border>
      <left/>
      <right style="medium">
        <color rgb="FF000000"/>
      </right>
      <top style="slantDashDot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slantDashDot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slantDashDot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slantDashDot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slantDashDot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slantDashDot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/>
    </xf>
    <xf numFmtId="176" fontId="12" fillId="0" borderId="35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justify" vertical="center" wrapText="1"/>
    </xf>
    <xf numFmtId="0" fontId="13" fillId="0" borderId="21" xfId="0" applyFont="1" applyBorder="1" applyAlignment="1">
      <alignment horizontal="justify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0" fontId="11" fillId="0" borderId="20" xfId="0" applyFont="1" applyBorder="1" applyAlignment="1">
      <alignment horizontal="justify" vertical="center" wrapText="1"/>
    </xf>
    <xf numFmtId="0" fontId="13" fillId="0" borderId="20" xfId="0" applyFont="1" applyBorder="1" applyAlignment="1">
      <alignment horizontal="justify" vertical="center" wrapText="1"/>
    </xf>
    <xf numFmtId="177" fontId="12" fillId="0" borderId="20" xfId="0" applyNumberFormat="1" applyFont="1" applyBorder="1" applyAlignment="1">
      <alignment horizontal="right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justify" vertical="center" wrapText="1"/>
    </xf>
    <xf numFmtId="176" fontId="12" fillId="0" borderId="20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3" fontId="12" fillId="0" borderId="35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2" fillId="0" borderId="34" xfId="0" applyFont="1" applyBorder="1" applyAlignment="1">
      <alignment horizontal="center" vertical="center" wrapText="1"/>
    </xf>
    <xf numFmtId="41" fontId="0" fillId="0" borderId="0" xfId="3" applyFont="1">
      <alignment vertical="center"/>
    </xf>
    <xf numFmtId="177" fontId="21" fillId="0" borderId="20" xfId="0" applyNumberFormat="1" applyFont="1" applyBorder="1" applyAlignment="1">
      <alignment horizontal="right"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177" fontId="21" fillId="0" borderId="20" xfId="0" applyNumberFormat="1" applyFont="1" applyFill="1" applyBorder="1" applyAlignment="1">
      <alignment horizontal="right" vertical="center" wrapText="1"/>
    </xf>
    <xf numFmtId="177" fontId="12" fillId="0" borderId="20" xfId="0" applyNumberFormat="1" applyFont="1" applyFill="1" applyBorder="1" applyAlignment="1">
      <alignment horizontal="right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3" fontId="13" fillId="0" borderId="32" xfId="0" applyNumberFormat="1" applyFont="1" applyFill="1" applyBorder="1" applyAlignment="1">
      <alignment horizontal="right" vertical="center" wrapText="1"/>
    </xf>
    <xf numFmtId="3" fontId="13" fillId="0" borderId="33" xfId="0" applyNumberFormat="1" applyFont="1" applyFill="1" applyBorder="1" applyAlignment="1">
      <alignment horizontal="right" vertical="center" wrapText="1"/>
    </xf>
    <xf numFmtId="41" fontId="20" fillId="0" borderId="0" xfId="0" applyNumberFormat="1" applyFont="1" applyFill="1" applyBorder="1">
      <alignment vertical="center"/>
    </xf>
    <xf numFmtId="0" fontId="12" fillId="0" borderId="0" xfId="0" applyFont="1" applyFill="1" applyBorder="1" applyAlignment="1">
      <alignment horizontal="justify" vertical="center" wrapText="1"/>
    </xf>
    <xf numFmtId="0" fontId="19" fillId="0" borderId="0" xfId="0" applyFont="1" applyFill="1" applyBorder="1">
      <alignment vertical="center"/>
    </xf>
    <xf numFmtId="41" fontId="0" fillId="0" borderId="0" xfId="3" applyFont="1" applyFill="1" applyBorder="1">
      <alignment vertical="center"/>
    </xf>
    <xf numFmtId="41" fontId="0" fillId="0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16" fillId="0" borderId="0" xfId="0" applyFont="1" applyFill="1" applyBorder="1">
      <alignment vertical="center"/>
    </xf>
    <xf numFmtId="0" fontId="22" fillId="0" borderId="0" xfId="0" applyFont="1" applyFill="1" applyBorder="1" applyAlignment="1">
      <alignment horizontal="left" vertical="center"/>
    </xf>
    <xf numFmtId="41" fontId="23" fillId="0" borderId="0" xfId="3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13" fillId="0" borderId="19" xfId="0" applyFont="1" applyFill="1" applyBorder="1" applyAlignment="1">
      <alignment horizontal="center" vertical="center" wrapText="1"/>
    </xf>
    <xf numFmtId="176" fontId="12" fillId="0" borderId="21" xfId="0" applyNumberFormat="1" applyFont="1" applyBorder="1" applyAlignment="1">
      <alignment horizontal="right" vertical="center" wrapText="1"/>
    </xf>
    <xf numFmtId="3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12" fillId="0" borderId="0" xfId="0" applyNumberFormat="1" applyFont="1" applyBorder="1" applyAlignment="1">
      <alignment horizontal="right" vertical="center" wrapText="1"/>
    </xf>
    <xf numFmtId="0" fontId="12" fillId="0" borderId="25" xfId="0" applyFont="1" applyFill="1" applyBorder="1" applyAlignment="1">
      <alignment horizontal="justify" vertical="center" wrapText="1"/>
    </xf>
    <xf numFmtId="176" fontId="12" fillId="0" borderId="20" xfId="0" applyNumberFormat="1" applyFont="1" applyFill="1" applyBorder="1" applyAlignment="1">
      <alignment horizontal="right" vertical="center" wrapText="1"/>
    </xf>
    <xf numFmtId="176" fontId="21" fillId="0" borderId="20" xfId="0" applyNumberFormat="1" applyFont="1" applyFill="1" applyBorder="1" applyAlignment="1">
      <alignment horizontal="right" vertical="center" wrapText="1"/>
    </xf>
    <xf numFmtId="0" fontId="13" fillId="0" borderId="25" xfId="0" applyFont="1" applyFill="1" applyBorder="1" applyAlignment="1">
      <alignment horizontal="justify" vertical="center" wrapText="1"/>
    </xf>
    <xf numFmtId="0" fontId="11" fillId="0" borderId="25" xfId="0" applyFont="1" applyFill="1" applyBorder="1" applyAlignment="1">
      <alignment horizontal="justify" vertical="center" wrapText="1"/>
    </xf>
    <xf numFmtId="3" fontId="11" fillId="0" borderId="25" xfId="0" applyNumberFormat="1" applyFont="1" applyFill="1" applyBorder="1" applyAlignment="1">
      <alignment vertical="center" wrapText="1"/>
    </xf>
    <xf numFmtId="3" fontId="12" fillId="0" borderId="20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13" fillId="0" borderId="25" xfId="0" applyNumberFormat="1" applyFont="1" applyFill="1" applyBorder="1" applyAlignment="1">
      <alignment vertical="center" wrapText="1"/>
    </xf>
    <xf numFmtId="3" fontId="12" fillId="0" borderId="25" xfId="0" applyNumberFormat="1" applyFont="1" applyFill="1" applyBorder="1" applyAlignment="1">
      <alignment vertical="center" wrapText="1"/>
    </xf>
    <xf numFmtId="177" fontId="13" fillId="0" borderId="0" xfId="0" applyNumberFormat="1" applyFont="1" applyFill="1" applyBorder="1" applyAlignment="1">
      <alignment horizontal="right" vertical="center" wrapText="1"/>
    </xf>
    <xf numFmtId="177" fontId="12" fillId="0" borderId="0" xfId="0" applyNumberFormat="1" applyFont="1" applyFill="1" applyBorder="1" applyAlignment="1">
      <alignment horizontal="right" vertical="center" wrapText="1"/>
    </xf>
    <xf numFmtId="177" fontId="21" fillId="0" borderId="0" xfId="0" applyNumberFormat="1" applyFont="1" applyBorder="1" applyAlignment="1">
      <alignment horizontal="right" vertical="center" wrapText="1"/>
    </xf>
    <xf numFmtId="0" fontId="26" fillId="0" borderId="0" xfId="4" applyFill="1" applyAlignment="1">
      <alignment horizontal="center" vertical="center"/>
    </xf>
    <xf numFmtId="0" fontId="0" fillId="0" borderId="0" xfId="0" applyFill="1">
      <alignment vertical="center"/>
    </xf>
    <xf numFmtId="41" fontId="0" fillId="0" borderId="0" xfId="3" applyFont="1" applyFill="1">
      <alignment vertical="center"/>
    </xf>
    <xf numFmtId="0" fontId="26" fillId="0" borderId="0" xfId="4" applyFill="1">
      <alignment vertical="center"/>
    </xf>
    <xf numFmtId="41" fontId="26" fillId="0" borderId="0" xfId="4" applyNumberFormat="1" applyFill="1">
      <alignment vertical="center"/>
    </xf>
    <xf numFmtId="0" fontId="12" fillId="0" borderId="17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3" fontId="27" fillId="0" borderId="1" xfId="0" applyNumberFormat="1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3" fontId="27" fillId="0" borderId="43" xfId="0" applyNumberFormat="1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3" fontId="27" fillId="0" borderId="40" xfId="0" applyNumberFormat="1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3" fontId="27" fillId="0" borderId="41" xfId="0" applyNumberFormat="1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3" fontId="27" fillId="0" borderId="18" xfId="0" applyNumberFormat="1" applyFont="1" applyBorder="1" applyAlignment="1">
      <alignment horizontal="center" vertical="center" wrapText="1"/>
    </xf>
    <xf numFmtId="176" fontId="13" fillId="0" borderId="32" xfId="0" applyNumberFormat="1" applyFont="1" applyFill="1" applyBorder="1" applyAlignment="1">
      <alignment horizontal="right" vertical="center" wrapText="1"/>
    </xf>
    <xf numFmtId="177" fontId="12" fillId="0" borderId="21" xfId="0" applyNumberFormat="1" applyFont="1" applyBorder="1" applyAlignment="1">
      <alignment horizontal="right" vertical="center" wrapText="1"/>
    </xf>
    <xf numFmtId="177" fontId="12" fillId="0" borderId="21" xfId="0" applyNumberFormat="1" applyFont="1" applyFill="1" applyBorder="1" applyAlignment="1">
      <alignment horizontal="right" vertical="center" wrapText="1"/>
    </xf>
    <xf numFmtId="3" fontId="12" fillId="0" borderId="12" xfId="0" applyNumberFormat="1" applyFont="1" applyBorder="1" applyAlignment="1">
      <alignment horizontal="right" vertical="center" wrapText="1"/>
    </xf>
    <xf numFmtId="3" fontId="12" fillId="0" borderId="27" xfId="0" applyNumberFormat="1" applyFont="1" applyBorder="1" applyAlignment="1">
      <alignment horizontal="right" vertical="center" wrapText="1"/>
    </xf>
    <xf numFmtId="0" fontId="27" fillId="0" borderId="48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/>
    </xf>
    <xf numFmtId="0" fontId="16" fillId="0" borderId="53" xfId="0" applyFont="1" applyBorder="1">
      <alignment vertical="center"/>
    </xf>
    <xf numFmtId="0" fontId="12" fillId="0" borderId="51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justify" vertical="center" wrapText="1"/>
    </xf>
    <xf numFmtId="0" fontId="12" fillId="0" borderId="26" xfId="0" applyFont="1" applyBorder="1" applyAlignment="1">
      <alignment horizontal="justify" vertical="center" wrapText="1"/>
    </xf>
    <xf numFmtId="177" fontId="12" fillId="0" borderId="26" xfId="0" applyNumberFormat="1" applyFont="1" applyBorder="1" applyAlignment="1">
      <alignment horizontal="right" vertical="center" wrapText="1"/>
    </xf>
    <xf numFmtId="177" fontId="21" fillId="0" borderId="26" xfId="0" applyNumberFormat="1" applyFont="1" applyBorder="1" applyAlignment="1">
      <alignment horizontal="right" vertical="center" wrapText="1"/>
    </xf>
    <xf numFmtId="3" fontId="12" fillId="0" borderId="44" xfId="0" applyNumberFormat="1" applyFont="1" applyFill="1" applyBorder="1" applyAlignment="1">
      <alignment horizontal="center" vertical="center" wrapText="1"/>
    </xf>
    <xf numFmtId="3" fontId="12" fillId="0" borderId="45" xfId="0" applyNumberFormat="1" applyFont="1" applyFill="1" applyBorder="1" applyAlignment="1">
      <alignment horizontal="center" vertical="center" wrapText="1"/>
    </xf>
    <xf numFmtId="3" fontId="12" fillId="0" borderId="46" xfId="0" applyNumberFormat="1" applyFont="1" applyFill="1" applyBorder="1" applyAlignment="1">
      <alignment horizontal="center" vertical="center" wrapText="1"/>
    </xf>
    <xf numFmtId="3" fontId="12" fillId="0" borderId="36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 wrapText="1"/>
    </xf>
    <xf numFmtId="3" fontId="12" fillId="0" borderId="43" xfId="0" applyNumberFormat="1" applyFont="1" applyFill="1" applyBorder="1" applyAlignment="1">
      <alignment horizontal="center" vertical="center" wrapText="1"/>
    </xf>
    <xf numFmtId="3" fontId="12" fillId="0" borderId="37" xfId="0" applyNumberFormat="1" applyFont="1" applyFill="1" applyBorder="1" applyAlignment="1">
      <alignment horizontal="center" vertical="center" wrapText="1"/>
    </xf>
    <xf numFmtId="3" fontId="12" fillId="0" borderId="38" xfId="0" applyNumberFormat="1" applyFont="1" applyFill="1" applyBorder="1" applyAlignment="1">
      <alignment horizontal="center" vertical="center" wrapText="1"/>
    </xf>
    <xf numFmtId="3" fontId="12" fillId="0" borderId="47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">
    <cellStyle name="강조색4" xfId="4" builtinId="41"/>
    <cellStyle name="백분율 2" xfId="2"/>
    <cellStyle name="쉼표 [0]" xfId="3" builtinId="6"/>
    <cellStyle name="표준" xfId="0" builtinId="0"/>
    <cellStyle name="표준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1:K51"/>
  <sheetViews>
    <sheetView tabSelected="1" workbookViewId="0">
      <selection activeCell="K9" sqref="K9"/>
    </sheetView>
  </sheetViews>
  <sheetFormatPr defaultRowHeight="16.5" x14ac:dyDescent="0.3"/>
  <cols>
    <col min="1" max="1" width="2.5" customWidth="1"/>
    <col min="2" max="2" width="15.625" customWidth="1"/>
    <col min="3" max="5" width="14.625" customWidth="1"/>
    <col min="6" max="6" width="15.625" customWidth="1"/>
    <col min="7" max="7" width="14.25" customWidth="1"/>
    <col min="8" max="9" width="14.625" customWidth="1"/>
    <col min="10" max="10" width="19" customWidth="1"/>
    <col min="11" max="11" width="10.875" bestFit="1" customWidth="1"/>
  </cols>
  <sheetData>
    <row r="1" spans="2:9" ht="15" customHeight="1" x14ac:dyDescent="0.3"/>
    <row r="2" spans="2:9" ht="26.25" customHeight="1" x14ac:dyDescent="0.3">
      <c r="B2" s="118" t="s">
        <v>92</v>
      </c>
      <c r="C2" s="118"/>
      <c r="D2" s="118"/>
      <c r="E2" s="118"/>
      <c r="F2" s="118"/>
      <c r="G2" s="118"/>
      <c r="H2" s="118"/>
      <c r="I2" s="118"/>
    </row>
    <row r="3" spans="2:9" ht="17.25" thickBot="1" x14ac:dyDescent="0.35">
      <c r="G3" s="58"/>
      <c r="H3" s="58"/>
    </row>
    <row r="4" spans="2:9" x14ac:dyDescent="0.3">
      <c r="B4" s="119" t="s">
        <v>13</v>
      </c>
      <c r="C4" s="121" t="s">
        <v>14</v>
      </c>
      <c r="D4" s="121"/>
      <c r="E4" s="121"/>
      <c r="F4" s="121" t="s">
        <v>13</v>
      </c>
      <c r="G4" s="121" t="s">
        <v>15</v>
      </c>
      <c r="H4" s="121"/>
      <c r="I4" s="123"/>
    </row>
    <row r="5" spans="2:9" ht="17.25" thickBot="1" x14ac:dyDescent="0.35">
      <c r="B5" s="120"/>
      <c r="C5" s="55" t="s">
        <v>93</v>
      </c>
      <c r="D5" s="55" t="s">
        <v>94</v>
      </c>
      <c r="E5" s="55" t="s">
        <v>40</v>
      </c>
      <c r="F5" s="122"/>
      <c r="G5" s="55" t="s">
        <v>95</v>
      </c>
      <c r="H5" s="55" t="s">
        <v>96</v>
      </c>
      <c r="I5" s="41" t="s">
        <v>40</v>
      </c>
    </row>
    <row r="6" spans="2:9" ht="18.75" customHeight="1" thickTop="1" thickBot="1" x14ac:dyDescent="0.35">
      <c r="B6" s="17" t="s">
        <v>7</v>
      </c>
      <c r="C6" s="93">
        <v>328222111</v>
      </c>
      <c r="D6" s="93">
        <f>SUM(D7,D10,D13,D17,D20,D23)</f>
        <v>327837111</v>
      </c>
      <c r="E6" s="93">
        <f t="shared" ref="E6:E25" si="0">D6-C6</f>
        <v>-385000</v>
      </c>
      <c r="F6" s="42" t="s">
        <v>7</v>
      </c>
      <c r="G6" s="43">
        <f>SUM(G7,G24,G25)</f>
        <v>328222111</v>
      </c>
      <c r="H6" s="43">
        <f>SUM(H7,H24,H25,H32)</f>
        <v>327837111</v>
      </c>
      <c r="I6" s="44">
        <f>H6-G6</f>
        <v>-385000</v>
      </c>
    </row>
    <row r="7" spans="2:9" ht="18.75" customHeight="1" x14ac:dyDescent="0.3">
      <c r="B7" s="18" t="s">
        <v>16</v>
      </c>
      <c r="C7" s="56">
        <f>SUM(C8:C9)</f>
        <v>304600000</v>
      </c>
      <c r="D7" s="56">
        <f>SUM(D8:D9)</f>
        <v>304600000</v>
      </c>
      <c r="E7" s="56">
        <f t="shared" si="0"/>
        <v>0</v>
      </c>
      <c r="F7" s="12" t="s">
        <v>17</v>
      </c>
      <c r="G7" s="94">
        <f>SUM(G8,G13,G16)</f>
        <v>163333341</v>
      </c>
      <c r="H7" s="95">
        <f>SUM(H8,H13,H16)</f>
        <v>163135861</v>
      </c>
      <c r="I7" s="96">
        <f>H7-G7</f>
        <v>-197480</v>
      </c>
    </row>
    <row r="8" spans="2:9" ht="18.75" customHeight="1" x14ac:dyDescent="0.3">
      <c r="B8" s="60" t="s">
        <v>61</v>
      </c>
      <c r="C8" s="61">
        <v>157510000</v>
      </c>
      <c r="D8" s="62">
        <v>157510000</v>
      </c>
      <c r="E8" s="19">
        <f t="shared" si="0"/>
        <v>0</v>
      </c>
      <c r="F8" s="11" t="s">
        <v>18</v>
      </c>
      <c r="G8" s="16">
        <f>SUM(G9:G12)</f>
        <v>137283541</v>
      </c>
      <c r="H8" s="39">
        <f>SUM(H9:H12)</f>
        <v>137283541</v>
      </c>
      <c r="I8" s="13">
        <f t="shared" ref="I8:I10" si="1">H8-G8</f>
        <v>0</v>
      </c>
    </row>
    <row r="9" spans="2:9" ht="18.75" customHeight="1" x14ac:dyDescent="0.3">
      <c r="B9" s="60" t="s">
        <v>62</v>
      </c>
      <c r="C9" s="61">
        <v>147090000</v>
      </c>
      <c r="D9" s="62">
        <v>147090000</v>
      </c>
      <c r="E9" s="19">
        <f t="shared" si="0"/>
        <v>0</v>
      </c>
      <c r="F9" s="11" t="s">
        <v>19</v>
      </c>
      <c r="G9" s="16">
        <v>95890000</v>
      </c>
      <c r="H9" s="39">
        <v>95890000</v>
      </c>
      <c r="I9" s="13">
        <f t="shared" si="1"/>
        <v>0</v>
      </c>
    </row>
    <row r="10" spans="2:9" ht="18.75" customHeight="1" x14ac:dyDescent="0.3">
      <c r="B10" s="63" t="s">
        <v>20</v>
      </c>
      <c r="C10" s="61">
        <f>SUM(C11:C12)</f>
        <v>900000</v>
      </c>
      <c r="D10" s="62">
        <f>SUM(D11:D12)</f>
        <v>822600</v>
      </c>
      <c r="E10" s="19">
        <f t="shared" si="0"/>
        <v>-77400</v>
      </c>
      <c r="F10" s="11" t="s">
        <v>21</v>
      </c>
      <c r="G10" s="16">
        <v>17695000</v>
      </c>
      <c r="H10" s="39">
        <v>17695000</v>
      </c>
      <c r="I10" s="13">
        <f t="shared" si="1"/>
        <v>0</v>
      </c>
    </row>
    <row r="11" spans="2:9" ht="18.75" customHeight="1" x14ac:dyDescent="0.3">
      <c r="B11" s="60" t="s">
        <v>23</v>
      </c>
      <c r="C11" s="61">
        <v>700000</v>
      </c>
      <c r="D11" s="62">
        <v>700000</v>
      </c>
      <c r="E11" s="19">
        <f t="shared" si="0"/>
        <v>0</v>
      </c>
      <c r="F11" s="14" t="s">
        <v>22</v>
      </c>
      <c r="G11" s="16">
        <v>9565111</v>
      </c>
      <c r="H11" s="39">
        <v>9565111</v>
      </c>
      <c r="I11" s="13">
        <f t="shared" ref="I11:I22" si="2">H11-G11</f>
        <v>0</v>
      </c>
    </row>
    <row r="12" spans="2:9" ht="18.75" customHeight="1" x14ac:dyDescent="0.3">
      <c r="B12" s="60" t="s">
        <v>25</v>
      </c>
      <c r="C12" s="61">
        <v>200000</v>
      </c>
      <c r="D12" s="62">
        <v>122600</v>
      </c>
      <c r="E12" s="19">
        <f t="shared" si="0"/>
        <v>-77400</v>
      </c>
      <c r="F12" s="11" t="s">
        <v>24</v>
      </c>
      <c r="G12" s="16">
        <v>14133430</v>
      </c>
      <c r="H12" s="39">
        <v>14133430</v>
      </c>
      <c r="I12" s="13">
        <f t="shared" si="2"/>
        <v>0</v>
      </c>
    </row>
    <row r="13" spans="2:9" ht="18.75" customHeight="1" x14ac:dyDescent="0.3">
      <c r="B13" s="63" t="s">
        <v>27</v>
      </c>
      <c r="C13" s="61">
        <f>C14</f>
        <v>16675000</v>
      </c>
      <c r="D13" s="62">
        <f>SUM(D14)</f>
        <v>17020000</v>
      </c>
      <c r="E13" s="19">
        <f t="shared" si="0"/>
        <v>345000</v>
      </c>
      <c r="F13" s="15" t="s">
        <v>26</v>
      </c>
      <c r="G13" s="16">
        <f>SUM(G14:G15)</f>
        <v>440000</v>
      </c>
      <c r="H13" s="39">
        <f>SUM(H14:H15)</f>
        <v>360000</v>
      </c>
      <c r="I13" s="13">
        <f t="shared" si="2"/>
        <v>-80000</v>
      </c>
    </row>
    <row r="14" spans="2:9" ht="18.75" customHeight="1" x14ac:dyDescent="0.3">
      <c r="B14" s="60" t="s">
        <v>28</v>
      </c>
      <c r="C14" s="61">
        <f>SUM(C15:C16)</f>
        <v>16675000</v>
      </c>
      <c r="D14" s="62">
        <f>SUM(D15:D16)</f>
        <v>17020000</v>
      </c>
      <c r="E14" s="19">
        <f t="shared" si="0"/>
        <v>345000</v>
      </c>
      <c r="F14" s="11" t="s">
        <v>29</v>
      </c>
      <c r="G14" s="16">
        <v>360000</v>
      </c>
      <c r="H14" s="39">
        <v>360000</v>
      </c>
      <c r="I14" s="13">
        <f t="shared" ref="I14:I18" si="3">H14-G14</f>
        <v>0</v>
      </c>
    </row>
    <row r="15" spans="2:9" ht="18.75" customHeight="1" x14ac:dyDescent="0.3">
      <c r="B15" s="60" t="s">
        <v>30</v>
      </c>
      <c r="C15" s="61">
        <v>9675000</v>
      </c>
      <c r="D15" s="62">
        <v>10020000</v>
      </c>
      <c r="E15" s="19">
        <f t="shared" si="0"/>
        <v>345000</v>
      </c>
      <c r="F15" s="11" t="s">
        <v>31</v>
      </c>
      <c r="G15" s="16">
        <v>80000</v>
      </c>
      <c r="H15" s="39">
        <v>0</v>
      </c>
      <c r="I15" s="13">
        <f t="shared" si="3"/>
        <v>-80000</v>
      </c>
    </row>
    <row r="16" spans="2:9" ht="18.75" customHeight="1" x14ac:dyDescent="0.3">
      <c r="B16" s="60" t="s">
        <v>32</v>
      </c>
      <c r="C16" s="61">
        <v>7000000</v>
      </c>
      <c r="D16" s="62">
        <v>7000000</v>
      </c>
      <c r="E16" s="19">
        <f t="shared" si="0"/>
        <v>0</v>
      </c>
      <c r="F16" s="15" t="s">
        <v>33</v>
      </c>
      <c r="G16" s="16">
        <f>SUM(G17:G24)</f>
        <v>25609800</v>
      </c>
      <c r="H16" s="39">
        <f>SUM(H17:H24)</f>
        <v>25492320</v>
      </c>
      <c r="I16" s="13">
        <f t="shared" si="3"/>
        <v>-117480</v>
      </c>
    </row>
    <row r="17" spans="2:11" ht="18.75" customHeight="1" x14ac:dyDescent="0.3">
      <c r="B17" s="63" t="s">
        <v>54</v>
      </c>
      <c r="C17" s="61">
        <f>SUM(C18:C19)</f>
        <v>4794908</v>
      </c>
      <c r="D17" s="61">
        <f>SUM(D18:D19)</f>
        <v>4139519</v>
      </c>
      <c r="E17" s="19">
        <f t="shared" si="0"/>
        <v>-655389</v>
      </c>
      <c r="F17" s="11" t="s">
        <v>34</v>
      </c>
      <c r="G17" s="16">
        <v>1380000</v>
      </c>
      <c r="H17" s="39">
        <v>1525660</v>
      </c>
      <c r="I17" s="13">
        <f t="shared" si="3"/>
        <v>145660</v>
      </c>
    </row>
    <row r="18" spans="2:11" ht="18.75" customHeight="1" x14ac:dyDescent="0.3">
      <c r="B18" s="60" t="s">
        <v>54</v>
      </c>
      <c r="C18" s="61">
        <v>0</v>
      </c>
      <c r="D18" s="62">
        <v>0</v>
      </c>
      <c r="E18" s="19">
        <f t="shared" si="0"/>
        <v>0</v>
      </c>
      <c r="F18" s="11" t="s">
        <v>35</v>
      </c>
      <c r="G18" s="16">
        <v>2920000</v>
      </c>
      <c r="H18" s="39">
        <v>2718050</v>
      </c>
      <c r="I18" s="13">
        <f t="shared" si="3"/>
        <v>-201950</v>
      </c>
    </row>
    <row r="19" spans="2:11" ht="18.75" customHeight="1" x14ac:dyDescent="0.3">
      <c r="B19" s="64" t="s">
        <v>55</v>
      </c>
      <c r="C19" s="61">
        <v>4794908</v>
      </c>
      <c r="D19" s="62">
        <v>4139519</v>
      </c>
      <c r="E19" s="19">
        <f t="shared" si="0"/>
        <v>-655389</v>
      </c>
      <c r="F19" s="11" t="s">
        <v>57</v>
      </c>
      <c r="G19" s="16">
        <v>72000</v>
      </c>
      <c r="H19" s="39">
        <v>72000</v>
      </c>
      <c r="I19" s="13">
        <f t="shared" si="2"/>
        <v>0</v>
      </c>
    </row>
    <row r="20" spans="2:11" ht="18.75" customHeight="1" x14ac:dyDescent="0.3">
      <c r="B20" s="63" t="s">
        <v>53</v>
      </c>
      <c r="C20" s="61">
        <f>SUM(C21:C22)</f>
        <v>1251092</v>
      </c>
      <c r="D20" s="62">
        <f>SUM(D21:D22)</f>
        <v>1251092</v>
      </c>
      <c r="E20" s="19">
        <f t="shared" si="0"/>
        <v>0</v>
      </c>
      <c r="F20" s="11" t="s">
        <v>36</v>
      </c>
      <c r="G20" s="16">
        <v>0</v>
      </c>
      <c r="H20" s="39">
        <v>0</v>
      </c>
      <c r="I20" s="13">
        <f t="shared" si="2"/>
        <v>0</v>
      </c>
    </row>
    <row r="21" spans="2:11" ht="18.75" customHeight="1" x14ac:dyDescent="0.3">
      <c r="B21" s="64" t="s">
        <v>52</v>
      </c>
      <c r="C21" s="61">
        <v>818219</v>
      </c>
      <c r="D21" s="62">
        <v>818219</v>
      </c>
      <c r="E21" s="19">
        <f t="shared" si="0"/>
        <v>0</v>
      </c>
      <c r="F21" s="11" t="s">
        <v>37</v>
      </c>
      <c r="G21" s="16">
        <v>76800</v>
      </c>
      <c r="H21" s="39">
        <v>76800</v>
      </c>
      <c r="I21" s="13">
        <f t="shared" si="2"/>
        <v>0</v>
      </c>
    </row>
    <row r="22" spans="2:11" ht="18.75" customHeight="1" x14ac:dyDescent="0.3">
      <c r="B22" s="65" t="s">
        <v>51</v>
      </c>
      <c r="C22" s="66">
        <v>432873</v>
      </c>
      <c r="D22" s="67">
        <v>432873</v>
      </c>
      <c r="E22" s="19">
        <f t="shared" si="0"/>
        <v>0</v>
      </c>
      <c r="F22" s="11" t="s">
        <v>38</v>
      </c>
      <c r="G22" s="16">
        <v>7471000</v>
      </c>
      <c r="H22" s="39">
        <v>7403100</v>
      </c>
      <c r="I22" s="13">
        <f t="shared" si="2"/>
        <v>-67900</v>
      </c>
    </row>
    <row r="23" spans="2:11" ht="18.75" customHeight="1" x14ac:dyDescent="0.3">
      <c r="B23" s="68" t="s">
        <v>50</v>
      </c>
      <c r="C23" s="66">
        <f>SUM(C24:C25)</f>
        <v>1111</v>
      </c>
      <c r="D23" s="67">
        <f>SUM(D24:D25)</f>
        <v>3900</v>
      </c>
      <c r="E23" s="19">
        <f t="shared" si="0"/>
        <v>2789</v>
      </c>
      <c r="F23" s="11" t="s">
        <v>39</v>
      </c>
      <c r="G23" s="16">
        <v>13690000</v>
      </c>
      <c r="H23" s="39">
        <v>13696710</v>
      </c>
      <c r="I23" s="13">
        <f>H23-G23</f>
        <v>6710</v>
      </c>
    </row>
    <row r="24" spans="2:11" ht="18.75" customHeight="1" x14ac:dyDescent="0.3">
      <c r="B24" s="69" t="s">
        <v>50</v>
      </c>
      <c r="C24" s="66">
        <v>0</v>
      </c>
      <c r="D24" s="67">
        <v>342</v>
      </c>
      <c r="E24" s="19">
        <f t="shared" si="0"/>
        <v>342</v>
      </c>
      <c r="F24" s="15" t="s">
        <v>41</v>
      </c>
      <c r="G24" s="16">
        <v>0</v>
      </c>
      <c r="H24" s="40">
        <v>0</v>
      </c>
      <c r="I24" s="13">
        <f t="shared" ref="I24:I30" si="4">H24-G24</f>
        <v>0</v>
      </c>
    </row>
    <row r="25" spans="2:11" ht="18.75" customHeight="1" x14ac:dyDescent="0.3">
      <c r="B25" s="69" t="s">
        <v>49</v>
      </c>
      <c r="C25" s="66">
        <v>1111</v>
      </c>
      <c r="D25" s="67">
        <v>3558</v>
      </c>
      <c r="E25" s="19">
        <f t="shared" si="0"/>
        <v>2447</v>
      </c>
      <c r="F25" s="15" t="s">
        <v>42</v>
      </c>
      <c r="G25" s="16">
        <f>SUM(G26)</f>
        <v>164888770</v>
      </c>
      <c r="H25" s="40">
        <f>SUM(H26)</f>
        <v>132971250</v>
      </c>
      <c r="I25" s="13">
        <f t="shared" si="4"/>
        <v>-31917520</v>
      </c>
    </row>
    <row r="26" spans="2:11" ht="18.75" customHeight="1" x14ac:dyDescent="0.3">
      <c r="B26" s="109"/>
      <c r="C26" s="110"/>
      <c r="D26" s="110"/>
      <c r="E26" s="111"/>
      <c r="F26" s="11" t="s">
        <v>43</v>
      </c>
      <c r="G26" s="16">
        <f>SUM(G27:G31)</f>
        <v>164888770</v>
      </c>
      <c r="H26" s="40">
        <f>SUM(H27:H31)</f>
        <v>132971250</v>
      </c>
      <c r="I26" s="13">
        <f t="shared" si="4"/>
        <v>-31917520</v>
      </c>
      <c r="K26" s="33"/>
    </row>
    <row r="27" spans="2:11" ht="18.75" customHeight="1" x14ac:dyDescent="0.3">
      <c r="B27" s="112"/>
      <c r="C27" s="113"/>
      <c r="D27" s="113"/>
      <c r="E27" s="114"/>
      <c r="F27" s="11" t="s">
        <v>56</v>
      </c>
      <c r="G27" s="16">
        <v>7434310</v>
      </c>
      <c r="H27" s="36">
        <v>7246790</v>
      </c>
      <c r="I27" s="13">
        <f t="shared" si="4"/>
        <v>-187520</v>
      </c>
      <c r="K27" s="70"/>
    </row>
    <row r="28" spans="2:11" ht="18.75" customHeight="1" x14ac:dyDescent="0.3">
      <c r="B28" s="112"/>
      <c r="C28" s="113"/>
      <c r="D28" s="113"/>
      <c r="E28" s="114"/>
      <c r="F28" s="11" t="s">
        <v>63</v>
      </c>
      <c r="G28" s="16">
        <v>8635860</v>
      </c>
      <c r="H28" s="36">
        <v>8635860</v>
      </c>
      <c r="I28" s="13">
        <f t="shared" si="4"/>
        <v>0</v>
      </c>
      <c r="K28" s="71"/>
    </row>
    <row r="29" spans="2:11" ht="18.75" customHeight="1" x14ac:dyDescent="0.3">
      <c r="B29" s="112"/>
      <c r="C29" s="113"/>
      <c r="D29" s="113"/>
      <c r="E29" s="114"/>
      <c r="F29" s="14" t="s">
        <v>45</v>
      </c>
      <c r="G29" s="16">
        <v>147090000</v>
      </c>
      <c r="H29" s="16">
        <v>115360000</v>
      </c>
      <c r="I29" s="13">
        <f t="shared" si="4"/>
        <v>-31730000</v>
      </c>
      <c r="J29" s="57"/>
      <c r="K29" s="59"/>
    </row>
    <row r="30" spans="2:11" ht="18.75" customHeight="1" x14ac:dyDescent="0.3">
      <c r="B30" s="112"/>
      <c r="C30" s="113"/>
      <c r="D30" s="113"/>
      <c r="E30" s="114"/>
      <c r="F30" s="105" t="s">
        <v>97</v>
      </c>
      <c r="G30" s="16">
        <v>1578600</v>
      </c>
      <c r="H30" s="16">
        <v>1578600</v>
      </c>
      <c r="I30" s="13">
        <f t="shared" si="4"/>
        <v>0</v>
      </c>
      <c r="K30" s="59"/>
    </row>
    <row r="31" spans="2:11" ht="18.75" customHeight="1" x14ac:dyDescent="0.3">
      <c r="B31" s="112"/>
      <c r="C31" s="113"/>
      <c r="D31" s="113"/>
      <c r="E31" s="114"/>
      <c r="F31" s="14" t="s">
        <v>64</v>
      </c>
      <c r="G31" s="16">
        <v>150000</v>
      </c>
      <c r="H31" s="36">
        <v>150000</v>
      </c>
      <c r="I31" s="13">
        <f t="shared" ref="I31:I34" si="5">H31-G31</f>
        <v>0</v>
      </c>
      <c r="K31" s="59"/>
    </row>
    <row r="32" spans="2:11" ht="18.75" customHeight="1" x14ac:dyDescent="0.3">
      <c r="B32" s="112"/>
      <c r="C32" s="113"/>
      <c r="D32" s="113"/>
      <c r="E32" s="114"/>
      <c r="F32" s="15" t="s">
        <v>44</v>
      </c>
      <c r="G32" s="16">
        <f>SUM(G33:G34)</f>
        <v>0</v>
      </c>
      <c r="H32" s="36">
        <f>SUM(H33:H34)</f>
        <v>31730000</v>
      </c>
      <c r="I32" s="13">
        <f t="shared" si="5"/>
        <v>31730000</v>
      </c>
      <c r="J32" s="59"/>
      <c r="K32" s="59"/>
    </row>
    <row r="33" spans="2:11" ht="18.75" customHeight="1" x14ac:dyDescent="0.3">
      <c r="B33" s="112"/>
      <c r="C33" s="113"/>
      <c r="D33" s="113"/>
      <c r="E33" s="114"/>
      <c r="F33" s="11" t="s">
        <v>66</v>
      </c>
      <c r="G33" s="16">
        <v>0</v>
      </c>
      <c r="H33" s="36">
        <v>0</v>
      </c>
      <c r="I33" s="13">
        <f t="shared" si="5"/>
        <v>0</v>
      </c>
      <c r="K33" s="72"/>
    </row>
    <row r="34" spans="2:11" ht="18.75" customHeight="1" thickBot="1" x14ac:dyDescent="0.35">
      <c r="B34" s="115"/>
      <c r="C34" s="116"/>
      <c r="D34" s="116"/>
      <c r="E34" s="117"/>
      <c r="F34" s="106" t="s">
        <v>65</v>
      </c>
      <c r="G34" s="107">
        <v>0</v>
      </c>
      <c r="H34" s="108">
        <v>31730000</v>
      </c>
      <c r="I34" s="97">
        <f t="shared" si="5"/>
        <v>31730000</v>
      </c>
      <c r="K34" s="72"/>
    </row>
    <row r="36" spans="2:11" x14ac:dyDescent="0.3">
      <c r="J36" s="73"/>
      <c r="K36" s="74"/>
    </row>
    <row r="37" spans="2:11" x14ac:dyDescent="0.3">
      <c r="J37" s="74"/>
      <c r="K37" s="75"/>
    </row>
    <row r="38" spans="2:11" x14ac:dyDescent="0.3">
      <c r="H38" s="35"/>
      <c r="I38" s="35"/>
      <c r="J38" s="74"/>
      <c r="K38" s="75"/>
    </row>
    <row r="39" spans="2:11" x14ac:dyDescent="0.3">
      <c r="D39" s="37"/>
      <c r="E39" s="45"/>
      <c r="F39" s="46"/>
      <c r="G39" s="47"/>
      <c r="H39" s="48"/>
      <c r="I39" s="35"/>
      <c r="J39" s="74"/>
      <c r="K39" s="75"/>
    </row>
    <row r="40" spans="2:11" x14ac:dyDescent="0.3">
      <c r="D40" s="38"/>
      <c r="E40" s="49"/>
      <c r="F40" s="50"/>
      <c r="G40" s="51"/>
      <c r="H40" s="48"/>
      <c r="I40" s="35"/>
      <c r="J40" s="76"/>
      <c r="K40" s="77"/>
    </row>
    <row r="41" spans="2:11" x14ac:dyDescent="0.3">
      <c r="E41" s="50"/>
      <c r="F41" s="50"/>
      <c r="G41" s="52"/>
      <c r="H41" s="53"/>
      <c r="I41" s="35"/>
      <c r="J41" s="74"/>
      <c r="K41" s="74"/>
    </row>
    <row r="42" spans="2:11" x14ac:dyDescent="0.3">
      <c r="E42" s="50"/>
      <c r="F42" s="50"/>
      <c r="G42" s="51"/>
      <c r="H42" s="48"/>
      <c r="I42" s="35"/>
    </row>
    <row r="43" spans="2:11" x14ac:dyDescent="0.3">
      <c r="E43" s="50"/>
      <c r="F43" s="50"/>
      <c r="G43" s="51"/>
      <c r="H43" s="48"/>
    </row>
    <row r="44" spans="2:11" x14ac:dyDescent="0.3">
      <c r="E44" s="50"/>
      <c r="F44" s="50"/>
      <c r="G44" s="51"/>
      <c r="H44" s="48"/>
    </row>
    <row r="45" spans="2:11" x14ac:dyDescent="0.3">
      <c r="E45" s="50"/>
      <c r="F45" s="50"/>
      <c r="G45" s="51"/>
      <c r="H45" s="48"/>
    </row>
    <row r="46" spans="2:11" x14ac:dyDescent="0.3">
      <c r="E46" s="50"/>
      <c r="F46" s="50"/>
      <c r="G46" s="51"/>
      <c r="H46" s="48"/>
    </row>
    <row r="47" spans="2:11" x14ac:dyDescent="0.3">
      <c r="E47" s="50"/>
      <c r="F47" s="50"/>
      <c r="G47" s="51"/>
      <c r="H47" s="48"/>
    </row>
    <row r="48" spans="2:11" x14ac:dyDescent="0.3">
      <c r="E48" s="45"/>
      <c r="F48" s="46"/>
      <c r="G48" s="51"/>
      <c r="H48" s="48"/>
    </row>
    <row r="49" spans="5:8" x14ac:dyDescent="0.3">
      <c r="E49" s="45"/>
      <c r="F49" s="46"/>
      <c r="G49" s="51"/>
      <c r="H49" s="48"/>
    </row>
    <row r="50" spans="5:8" x14ac:dyDescent="0.3">
      <c r="E50" s="45"/>
      <c r="F50" s="54"/>
      <c r="G50" s="51"/>
      <c r="H50" s="48"/>
    </row>
    <row r="51" spans="5:8" x14ac:dyDescent="0.3">
      <c r="E51" s="50"/>
      <c r="F51" s="50"/>
      <c r="G51" s="50"/>
      <c r="H51" s="50"/>
    </row>
  </sheetData>
  <sheetProtection algorithmName="SHA-512" hashValue="zdMtfMuGSmSvJ5xIsdP7Bfu654Apkj2HQs4fsj57OWFLc52tyqdgBU3TR88Ctwg8077c2aVhiu8am9Ytn5YZ9A==" saltValue="iq7kt+GOwp6DTFZFa11Bww==" spinCount="100000" sheet="1" objects="1" scenarios="1"/>
  <mergeCells count="6">
    <mergeCell ref="B26:E34"/>
    <mergeCell ref="B2:I2"/>
    <mergeCell ref="B4:B5"/>
    <mergeCell ref="C4:E4"/>
    <mergeCell ref="F4:F5"/>
    <mergeCell ref="G4:I4"/>
  </mergeCells>
  <phoneticPr fontId="2" type="noConversion"/>
  <printOptions horizontalCentered="1"/>
  <pageMargins left="0.70866141732283472" right="0.70866141732283472" top="0.98425196850393704" bottom="0.74803149606299213" header="0.31496062992125984" footer="0.31496062992125984"/>
  <pageSetup paperSize="9" scale="66" orientation="portrait" r:id="rId1"/>
  <ignoredErrors>
    <ignoredError sqref="G16:H16 G20:H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5"/>
  <sheetViews>
    <sheetView topLeftCell="A16" workbookViewId="0">
      <selection activeCell="J9" sqref="J9"/>
    </sheetView>
  </sheetViews>
  <sheetFormatPr defaultRowHeight="16.5" x14ac:dyDescent="0.3"/>
  <cols>
    <col min="1" max="1" width="0.875" customWidth="1"/>
    <col min="2" max="2" width="15.625" customWidth="1"/>
    <col min="3" max="3" width="17.75" customWidth="1"/>
    <col min="4" max="4" width="16.875" customWidth="1"/>
    <col min="5" max="5" width="17.875" customWidth="1"/>
    <col min="6" max="6" width="10.75" customWidth="1"/>
  </cols>
  <sheetData>
    <row r="1" spans="2:6" ht="5.25" customHeight="1" x14ac:dyDescent="0.3"/>
    <row r="2" spans="2:6" ht="27.75" customHeight="1" x14ac:dyDescent="0.3">
      <c r="B2" s="124" t="s">
        <v>67</v>
      </c>
      <c r="C2" s="124"/>
      <c r="D2" s="124"/>
      <c r="E2" s="124"/>
      <c r="F2" s="124"/>
    </row>
    <row r="3" spans="2:6" ht="11.25" customHeight="1" x14ac:dyDescent="0.3">
      <c r="B3" s="1"/>
      <c r="C3" s="1"/>
      <c r="D3" s="1"/>
      <c r="E3" s="1"/>
      <c r="F3" s="1"/>
    </row>
    <row r="4" spans="2:6" ht="17.25" x14ac:dyDescent="0.3">
      <c r="B4" s="125" t="s">
        <v>8</v>
      </c>
      <c r="C4" s="125"/>
      <c r="D4" s="125"/>
      <c r="E4" s="2"/>
      <c r="F4" s="2"/>
    </row>
    <row r="5" spans="2:6" ht="17.25" thickBot="1" x14ac:dyDescent="0.35">
      <c r="B5" s="2"/>
      <c r="C5" s="2"/>
      <c r="D5" s="2"/>
      <c r="E5" s="2"/>
      <c r="F5" s="4" t="s">
        <v>9</v>
      </c>
    </row>
    <row r="6" spans="2:6" ht="27" customHeight="1" thickBot="1" x14ac:dyDescent="0.35">
      <c r="B6" s="20" t="s">
        <v>0</v>
      </c>
      <c r="C6" s="21" t="s">
        <v>1</v>
      </c>
      <c r="D6" s="21" t="s">
        <v>2</v>
      </c>
      <c r="E6" s="21" t="s">
        <v>3</v>
      </c>
      <c r="F6" s="22" t="s">
        <v>4</v>
      </c>
    </row>
    <row r="7" spans="2:6" ht="31.5" customHeight="1" thickTop="1" x14ac:dyDescent="0.3">
      <c r="B7" s="80" t="s">
        <v>68</v>
      </c>
      <c r="C7" s="81"/>
      <c r="D7" s="81" t="s">
        <v>5</v>
      </c>
      <c r="E7" s="82">
        <v>432873</v>
      </c>
      <c r="F7" s="23"/>
    </row>
    <row r="8" spans="2:6" ht="31.5" customHeight="1" x14ac:dyDescent="0.3">
      <c r="B8" s="80" t="s">
        <v>69</v>
      </c>
      <c r="C8" s="81" t="s">
        <v>75</v>
      </c>
      <c r="D8" s="81" t="s">
        <v>58</v>
      </c>
      <c r="E8" s="82">
        <v>700000</v>
      </c>
      <c r="F8" s="78"/>
    </row>
    <row r="9" spans="2:6" ht="31.5" customHeight="1" x14ac:dyDescent="0.3">
      <c r="B9" s="80" t="s">
        <v>70</v>
      </c>
      <c r="C9" s="81"/>
      <c r="D9" s="81" t="s">
        <v>59</v>
      </c>
      <c r="E9" s="82">
        <v>205</v>
      </c>
      <c r="F9" s="78"/>
    </row>
    <row r="10" spans="2:6" ht="31.5" customHeight="1" x14ac:dyDescent="0.3">
      <c r="B10" s="83" t="s">
        <v>71</v>
      </c>
      <c r="C10" s="84" t="s">
        <v>90</v>
      </c>
      <c r="D10" s="84" t="s">
        <v>58</v>
      </c>
      <c r="E10" s="85">
        <v>22000</v>
      </c>
      <c r="F10" s="78"/>
    </row>
    <row r="11" spans="2:6" ht="31.5" customHeight="1" x14ac:dyDescent="0.3">
      <c r="B11" s="86" t="s">
        <v>72</v>
      </c>
      <c r="C11" s="79"/>
      <c r="D11" s="79" t="s">
        <v>60</v>
      </c>
      <c r="E11" s="87">
        <v>198</v>
      </c>
      <c r="F11" s="78"/>
    </row>
    <row r="12" spans="2:6" ht="31.5" customHeight="1" x14ac:dyDescent="0.3">
      <c r="B12" s="86" t="s">
        <v>73</v>
      </c>
      <c r="C12" s="88" t="s">
        <v>76</v>
      </c>
      <c r="D12" s="79" t="s">
        <v>58</v>
      </c>
      <c r="E12" s="87">
        <v>50000</v>
      </c>
      <c r="F12" s="78"/>
    </row>
    <row r="13" spans="2:6" ht="31.5" customHeight="1" thickBot="1" x14ac:dyDescent="0.35">
      <c r="B13" s="86" t="s">
        <v>74</v>
      </c>
      <c r="C13" s="88" t="s">
        <v>91</v>
      </c>
      <c r="D13" s="79" t="s">
        <v>77</v>
      </c>
      <c r="E13" s="87">
        <v>72600</v>
      </c>
      <c r="F13" s="24"/>
    </row>
    <row r="14" spans="2:6" ht="31.5" customHeight="1" thickBot="1" x14ac:dyDescent="0.35">
      <c r="B14" s="25"/>
      <c r="C14" s="26"/>
      <c r="D14" s="9" t="s">
        <v>46</v>
      </c>
      <c r="E14" s="27">
        <v>-527876</v>
      </c>
      <c r="F14" s="28"/>
    </row>
    <row r="15" spans="2:6" ht="31.5" customHeight="1" thickTop="1" thickBot="1" x14ac:dyDescent="0.35">
      <c r="B15" s="29"/>
      <c r="C15" s="30"/>
      <c r="D15" s="30" t="s">
        <v>47</v>
      </c>
      <c r="E15" s="31">
        <f>SUM(E7:E14)</f>
        <v>750000</v>
      </c>
      <c r="F15" s="32"/>
    </row>
    <row r="16" spans="2:6" x14ac:dyDescent="0.3">
      <c r="B16" s="3"/>
      <c r="C16" s="3"/>
      <c r="D16" s="3"/>
      <c r="E16" s="3"/>
      <c r="F16" s="3"/>
    </row>
    <row r="17" spans="2:6" ht="18.75" customHeight="1" x14ac:dyDescent="0.3">
      <c r="B17" s="125" t="s">
        <v>10</v>
      </c>
      <c r="C17" s="125"/>
      <c r="D17" s="125"/>
      <c r="E17" s="125"/>
      <c r="F17" s="125"/>
    </row>
    <row r="18" spans="2:6" ht="17.25" thickBot="1" x14ac:dyDescent="0.35">
      <c r="B18" s="2"/>
      <c r="C18" s="2"/>
      <c r="D18" s="2"/>
      <c r="E18" s="2"/>
      <c r="F18" s="4" t="s">
        <v>9</v>
      </c>
    </row>
    <row r="19" spans="2:6" ht="22.5" customHeight="1" thickBot="1" x14ac:dyDescent="0.35">
      <c r="B19" s="5" t="s">
        <v>11</v>
      </c>
      <c r="C19" s="6" t="s">
        <v>12</v>
      </c>
      <c r="D19" s="6" t="s">
        <v>3</v>
      </c>
      <c r="E19" s="7" t="s">
        <v>6</v>
      </c>
      <c r="F19" s="8" t="s">
        <v>4</v>
      </c>
    </row>
    <row r="20" spans="2:6" ht="42.75" customHeight="1" thickTop="1" x14ac:dyDescent="0.3">
      <c r="B20" s="98" t="s">
        <v>78</v>
      </c>
      <c r="C20" s="91" t="s">
        <v>81</v>
      </c>
      <c r="D20" s="92">
        <v>50000</v>
      </c>
      <c r="E20" s="91" t="s">
        <v>87</v>
      </c>
      <c r="F20" s="34"/>
    </row>
    <row r="21" spans="2:6" ht="42.75" customHeight="1" x14ac:dyDescent="0.3">
      <c r="B21" s="99" t="s">
        <v>79</v>
      </c>
      <c r="C21" s="79" t="s">
        <v>82</v>
      </c>
      <c r="D21" s="87">
        <v>189150</v>
      </c>
      <c r="E21" s="79" t="s">
        <v>85</v>
      </c>
      <c r="F21" s="104"/>
    </row>
    <row r="22" spans="2:6" ht="42.75" customHeight="1" x14ac:dyDescent="0.3">
      <c r="B22" s="99" t="s">
        <v>79</v>
      </c>
      <c r="C22" s="79" t="s">
        <v>83</v>
      </c>
      <c r="D22" s="87">
        <v>210100</v>
      </c>
      <c r="E22" s="79" t="s">
        <v>86</v>
      </c>
      <c r="F22" s="100"/>
    </row>
    <row r="23" spans="2:6" ht="42.75" customHeight="1" x14ac:dyDescent="0.3">
      <c r="B23" s="99" t="s">
        <v>79</v>
      </c>
      <c r="C23" s="88" t="s">
        <v>82</v>
      </c>
      <c r="D23" s="87">
        <v>98350</v>
      </c>
      <c r="E23" s="79" t="s">
        <v>88</v>
      </c>
      <c r="F23" s="101"/>
    </row>
    <row r="24" spans="2:6" ht="42.75" customHeight="1" thickBot="1" x14ac:dyDescent="0.35">
      <c r="B24" s="99" t="s">
        <v>80</v>
      </c>
      <c r="C24" s="88" t="s">
        <v>84</v>
      </c>
      <c r="D24" s="90">
        <v>202400</v>
      </c>
      <c r="E24" s="89" t="s">
        <v>89</v>
      </c>
      <c r="F24" s="101"/>
    </row>
    <row r="25" spans="2:6" ht="28.5" customHeight="1" thickBot="1" x14ac:dyDescent="0.35">
      <c r="B25" s="102"/>
      <c r="C25" s="9" t="s">
        <v>48</v>
      </c>
      <c r="D25" s="10">
        <f>SUM(D20:D24)</f>
        <v>750000</v>
      </c>
      <c r="E25" s="9"/>
      <c r="F25" s="103"/>
    </row>
  </sheetData>
  <mergeCells count="3">
    <mergeCell ref="B2:F2"/>
    <mergeCell ref="B4:D4"/>
    <mergeCell ref="B17:F17"/>
  </mergeCells>
  <phoneticPr fontId="2" type="noConversion"/>
  <pageMargins left="0.70866141732283472" right="0.70866141732283472" top="0.78740157480314965" bottom="0.51181102362204722" header="0.6692913385826772" footer="0.2755905511811023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2024년 결산서</vt:lpstr>
      <vt:lpstr>2024년 후원금사용내역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 young's</dc:creator>
  <cp:lastModifiedBy>user</cp:lastModifiedBy>
  <cp:lastPrinted>2025-01-23T00:53:32Z</cp:lastPrinted>
  <dcterms:created xsi:type="dcterms:W3CDTF">2014-03-07T02:28:42Z</dcterms:created>
  <dcterms:modified xsi:type="dcterms:W3CDTF">2025-01-23T05:19:57Z</dcterms:modified>
  <cp:contentStatus/>
</cp:coreProperties>
</file>