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2025총괄표" sheetId="4" r:id="rId1"/>
  </sheets>
  <definedNames>
    <definedName name="_xlnm.Print_Titles" localSheetId="0">'2025총괄표'!$3:$5</definedName>
  </definedNames>
  <calcPr calcId="152511"/>
</workbook>
</file>

<file path=xl/calcChain.xml><?xml version="1.0" encoding="utf-8"?>
<calcChain xmlns="http://schemas.openxmlformats.org/spreadsheetml/2006/main">
  <c r="L21" i="4" l="1"/>
  <c r="K21" i="4"/>
  <c r="L37" i="4"/>
  <c r="K37" i="4"/>
  <c r="M37" i="4" l="1"/>
  <c r="N37" i="4" s="1"/>
  <c r="M44" i="4" l="1"/>
  <c r="K36" i="4"/>
  <c r="L36" i="4"/>
  <c r="L11" i="4" l="1"/>
  <c r="L17" i="4"/>
  <c r="L22" i="4"/>
  <c r="L33" i="4"/>
  <c r="K33" i="4"/>
  <c r="K22" i="4"/>
  <c r="K10" i="4" s="1"/>
  <c r="K8" i="4" s="1"/>
  <c r="K17" i="4"/>
  <c r="K11" i="4"/>
  <c r="K9" i="4" s="1"/>
  <c r="K7" i="4" s="1"/>
  <c r="E19" i="4"/>
  <c r="E16" i="4"/>
  <c r="E13" i="4"/>
  <c r="E9" i="4"/>
  <c r="E7" i="4" s="1"/>
  <c r="E8" i="4"/>
  <c r="K6" i="4" l="1"/>
  <c r="L10" i="4"/>
  <c r="L8" i="4" s="1"/>
  <c r="L9" i="4"/>
  <c r="L7" i="4" s="1"/>
  <c r="E6" i="4"/>
  <c r="L6" i="4" l="1"/>
  <c r="D19" i="4" l="1"/>
  <c r="D16" i="4"/>
  <c r="D13" i="4"/>
  <c r="D9" i="4"/>
  <c r="D8" i="4"/>
  <c r="D6" i="4" l="1"/>
  <c r="D7" i="4"/>
  <c r="F23" i="4" l="1"/>
  <c r="G23" i="4" s="1"/>
  <c r="F22" i="4"/>
  <c r="G22" i="4" s="1"/>
  <c r="F21" i="4"/>
  <c r="G21" i="4" s="1"/>
  <c r="F20" i="4"/>
  <c r="G20" i="4" s="1"/>
  <c r="F19" i="4"/>
  <c r="G19" i="4" s="1"/>
  <c r="F18" i="4"/>
  <c r="G18" i="4" s="1"/>
  <c r="M18" i="4" l="1"/>
  <c r="N18" i="4" s="1"/>
  <c r="M39" i="4" l="1"/>
  <c r="N39" i="4" s="1"/>
  <c r="M45" i="4"/>
  <c r="N45" i="4" s="1"/>
  <c r="M43" i="4"/>
  <c r="N43" i="4" s="1"/>
  <c r="M27" i="4" l="1"/>
  <c r="M26" i="4"/>
  <c r="M30" i="4" l="1"/>
  <c r="M11" i="4" l="1"/>
  <c r="F11" i="4" l="1"/>
  <c r="F13" i="4" l="1"/>
  <c r="F12" i="4"/>
  <c r="G12" i="4" s="1"/>
  <c r="F10" i="4"/>
  <c r="G10" i="4" s="1"/>
  <c r="M19" i="4" l="1"/>
  <c r="N19" i="4" s="1"/>
  <c r="M20" i="4"/>
  <c r="N20" i="4" s="1"/>
  <c r="M23" i="4"/>
  <c r="M24" i="4"/>
  <c r="N24" i="4" s="1"/>
  <c r="M25" i="4"/>
  <c r="N25" i="4" s="1"/>
  <c r="M28" i="4"/>
  <c r="N28" i="4" s="1"/>
  <c r="M29" i="4"/>
  <c r="N29" i="4" s="1"/>
  <c r="M31" i="4"/>
  <c r="N31" i="4" s="1"/>
  <c r="M32" i="4"/>
  <c r="N32" i="4" s="1"/>
  <c r="M33" i="4"/>
  <c r="N33" i="4" s="1"/>
  <c r="M34" i="4"/>
  <c r="N34" i="4" s="1"/>
  <c r="M35" i="4"/>
  <c r="N35" i="4" s="1"/>
  <c r="M40" i="4"/>
  <c r="N40" i="4" s="1"/>
  <c r="M41" i="4"/>
  <c r="N41" i="4" s="1"/>
  <c r="M38" i="4"/>
  <c r="N38" i="4" s="1"/>
  <c r="M42" i="4"/>
  <c r="N42" i="4" s="1"/>
  <c r="M21" i="4" l="1"/>
  <c r="N21" i="4" s="1"/>
  <c r="M22" i="4"/>
  <c r="N22" i="4" s="1"/>
  <c r="M36" i="4"/>
  <c r="N36" i="4" s="1"/>
  <c r="M14" i="4" l="1"/>
  <c r="N14" i="4" s="1"/>
  <c r="M15" i="4"/>
  <c r="N15" i="4" s="1"/>
  <c r="M9" i="4" l="1"/>
  <c r="F14" i="4" l="1"/>
  <c r="G14" i="4" s="1"/>
  <c r="F15" i="4"/>
  <c r="G15" i="4" s="1"/>
  <c r="F17" i="4"/>
  <c r="G17" i="4" s="1"/>
  <c r="M13" i="4"/>
  <c r="N13" i="4" s="1"/>
  <c r="G13" i="4" l="1"/>
  <c r="F16" i="4"/>
  <c r="G16" i="4" s="1"/>
  <c r="F8" i="4" l="1"/>
  <c r="G8" i="4" s="1"/>
  <c r="M12" i="4" l="1"/>
  <c r="N12" i="4" l="1"/>
  <c r="N11" i="4"/>
  <c r="M7" i="4"/>
  <c r="N7" i="4" s="1"/>
  <c r="N9" i="4"/>
  <c r="F9" i="4"/>
  <c r="G9" i="4" s="1"/>
  <c r="F7" i="4" l="1"/>
  <c r="G7" i="4" s="1"/>
  <c r="F6" i="4" l="1"/>
  <c r="G6" i="4" s="1"/>
  <c r="M10" i="4" l="1"/>
  <c r="N10" i="4" s="1"/>
  <c r="M17" i="4"/>
  <c r="N17" i="4" s="1"/>
  <c r="M8" i="4" l="1"/>
  <c r="N8" i="4" s="1"/>
  <c r="M6" i="4" l="1"/>
  <c r="N6" i="4" s="1"/>
</calcChain>
</file>

<file path=xl/comments1.xml><?xml version="1.0" encoding="utf-8"?>
<comments xmlns="http://schemas.openxmlformats.org/spreadsheetml/2006/main">
  <authors>
    <author>user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법인전입금</t>
        </r>
      </text>
    </comment>
  </commentList>
</comments>
</file>

<file path=xl/sharedStrings.xml><?xml version="1.0" encoding="utf-8"?>
<sst xmlns="http://schemas.openxmlformats.org/spreadsheetml/2006/main" count="91" uniqueCount="81">
  <si>
    <t>과목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</si>
  <si>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</si>
  <si>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</si>
  <si>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</si>
  <si>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업무추진비</t>
    <phoneticPr fontId="1" type="noConversion"/>
  </si>
  <si>
    <t>비율(%)</t>
    <phoneticPr fontId="1" type="noConversion"/>
  </si>
  <si>
    <t>세    입</t>
    <phoneticPr fontId="1" type="noConversion"/>
  </si>
  <si>
    <t>세    출</t>
    <phoneticPr fontId="1" type="noConversion"/>
  </si>
  <si>
    <t>직책보조비</t>
    <phoneticPr fontId="1" type="noConversion"/>
  </si>
  <si>
    <t>운영비</t>
    <phoneticPr fontId="1" type="noConversion"/>
  </si>
  <si>
    <t>공공요금</t>
    <phoneticPr fontId="1" type="noConversion"/>
  </si>
  <si>
    <t>제세공과금</t>
    <phoneticPr fontId="1" type="noConversion"/>
  </si>
  <si>
    <t>여비</t>
    <phoneticPr fontId="1" type="noConversion"/>
  </si>
  <si>
    <t>기타운영비</t>
    <phoneticPr fontId="1" type="noConversion"/>
  </si>
  <si>
    <t>수용비및수수료</t>
    <phoneticPr fontId="1" type="noConversion"/>
  </si>
  <si>
    <t>사업비</t>
    <phoneticPr fontId="1" type="noConversion"/>
  </si>
  <si>
    <t>프로그램 사업비</t>
    <phoneticPr fontId="1" type="noConversion"/>
  </si>
  <si>
    <t>자산취득비</t>
    <phoneticPr fontId="1" type="noConversion"/>
  </si>
  <si>
    <t>시설비</t>
    <phoneticPr fontId="1" type="noConversion"/>
  </si>
  <si>
    <t>증감금액
(B-A)</t>
    <phoneticPr fontId="1" type="noConversion"/>
  </si>
  <si>
    <t>합 계</t>
    <phoneticPr fontId="1" type="noConversion"/>
  </si>
  <si>
    <t>(보조금)</t>
    <phoneticPr fontId="1" type="noConversion"/>
  </si>
  <si>
    <t>(자부담)</t>
    <phoneticPr fontId="1" type="noConversion"/>
  </si>
  <si>
    <t>사회보험부담금</t>
    <phoneticPr fontId="1" type="noConversion"/>
  </si>
  <si>
    <t>(단위 : 천원)</t>
    <phoneticPr fontId="1" type="noConversion"/>
  </si>
  <si>
    <t>재산
조성비</t>
    <phoneticPr fontId="1" type="noConversion"/>
  </si>
  <si>
    <t>퇴직금및 
퇴직적립금</t>
    <phoneticPr fontId="1" type="noConversion"/>
  </si>
  <si>
    <t>세출총계</t>
    <phoneticPr fontId="1" type="noConversion"/>
  </si>
  <si>
    <t>보조금(총계)</t>
    <phoneticPr fontId="1" type="noConversion"/>
  </si>
  <si>
    <t>자부담(총계)</t>
    <phoneticPr fontId="1" type="noConversion"/>
  </si>
  <si>
    <t>사무비</t>
    <phoneticPr fontId="1" type="noConversion"/>
  </si>
  <si>
    <t>합 계</t>
    <phoneticPr fontId="1" type="noConversion"/>
  </si>
  <si>
    <t>(보조금)</t>
    <phoneticPr fontId="1" type="noConversion"/>
  </si>
  <si>
    <t>(자부담)</t>
    <phoneticPr fontId="1" type="noConversion"/>
  </si>
  <si>
    <t>인건비</t>
    <phoneticPr fontId="1" type="noConversion"/>
  </si>
  <si>
    <t>소 계(보조금)</t>
    <phoneticPr fontId="1" type="noConversion"/>
  </si>
  <si>
    <t>급여</t>
    <phoneticPr fontId="1" type="noConversion"/>
  </si>
  <si>
    <t>제수당</t>
    <phoneticPr fontId="1" type="noConversion"/>
  </si>
  <si>
    <t>소 계(자부담)</t>
    <phoneticPr fontId="1" type="noConversion"/>
  </si>
  <si>
    <t>회의비</t>
    <phoneticPr fontId="1" type="noConversion"/>
  </si>
  <si>
    <t xml:space="preserve">       (자부담)</t>
    <phoneticPr fontId="1" type="noConversion"/>
  </si>
  <si>
    <t>합 계(자부담)</t>
    <phoneticPr fontId="1" type="noConversion"/>
  </si>
  <si>
    <t>권익옹호사업</t>
    <phoneticPr fontId="1" type="noConversion"/>
  </si>
  <si>
    <t>과목</t>
    <phoneticPr fontId="1" type="noConversion"/>
  </si>
  <si>
    <t>증감금액
(B-A)</t>
    <phoneticPr fontId="1" type="noConversion"/>
  </si>
  <si>
    <t>비율(%)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</si>
  <si>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</si>
  <si>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</si>
  <si>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</si>
  <si>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세입총계</t>
    <phoneticPr fontId="1" type="noConversion"/>
  </si>
  <si>
    <t>보조금(총계)</t>
    <phoneticPr fontId="1" type="noConversion"/>
  </si>
  <si>
    <t>자부담(총계)</t>
    <phoneticPr fontId="1" type="noConversion"/>
  </si>
  <si>
    <t>보조금수입</t>
    <phoneticPr fontId="1" type="noConversion"/>
  </si>
  <si>
    <t>시보조금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</si>
  <si>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</si>
  <si>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</si>
  <si>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</si>
  <si>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사업수입</t>
    <phoneticPr fontId="1" type="noConversion"/>
  </si>
  <si>
    <t>프로그램사업수입</t>
    <phoneticPr fontId="1" type="noConversion"/>
  </si>
  <si>
    <t>이용비용수입</t>
    <phoneticPr fontId="1" type="noConversion"/>
  </si>
  <si>
    <t>교육비수입</t>
    <phoneticPr fontId="1" type="noConversion"/>
  </si>
  <si>
    <t>이월금</t>
    <phoneticPr fontId="1" type="noConversion"/>
  </si>
  <si>
    <t>전년도이월금(자부담)</t>
    <phoneticPr fontId="1" type="noConversion"/>
  </si>
  <si>
    <t>전년도이월금(후원금)</t>
    <phoneticPr fontId="1" type="noConversion"/>
  </si>
  <si>
    <t>잡수입</t>
    <phoneticPr fontId="1" type="noConversion"/>
  </si>
  <si>
    <t>기타예금이자수입</t>
    <phoneticPr fontId="1" type="noConversion"/>
  </si>
  <si>
    <t>구보조금</t>
    <phoneticPr fontId="1" type="noConversion"/>
  </si>
  <si>
    <t>국고보조금</t>
    <phoneticPr fontId="1" type="noConversion"/>
  </si>
  <si>
    <t>위탁교육비</t>
    <phoneticPr fontId="1" type="noConversion"/>
  </si>
  <si>
    <t>기타사업</t>
    <phoneticPr fontId="1" type="noConversion"/>
  </si>
  <si>
    <t>기관운영비</t>
    <phoneticPr fontId="1" type="noConversion"/>
  </si>
  <si>
    <t>공공후견법인</t>
    <phoneticPr fontId="1" type="noConversion"/>
  </si>
  <si>
    <t xml:space="preserve"> 1) 추가경정예산 총괄표</t>
    <phoneticPr fontId="1" type="noConversion"/>
  </si>
  <si>
    <t>지역사회서비스지원</t>
    <phoneticPr fontId="1" type="noConversion"/>
  </si>
  <si>
    <t>개인별자립지원</t>
    <phoneticPr fontId="1" type="noConversion"/>
  </si>
  <si>
    <t>2025년</t>
    <phoneticPr fontId="1" type="noConversion"/>
  </si>
  <si>
    <t>2025년</t>
    <phoneticPr fontId="1" type="noConversion"/>
  </si>
  <si>
    <t>2025년</t>
    <phoneticPr fontId="1" type="noConversion"/>
  </si>
  <si>
    <t>추경예산(A)</t>
    <phoneticPr fontId="1" type="noConversion"/>
  </si>
  <si>
    <t>2차추경예산(B)</t>
    <phoneticPr fontId="1" type="noConversion"/>
  </si>
  <si>
    <t>2025년도 서울지적장애인자립지원센터 세입.세출 2차 추경예산(안) 총괄표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</si>
</sst>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신명조"/>
      <family val="1"/>
      <charset val="129"/>
    </font>
    <font>
      <sz val="10"/>
      <name val="HY신명조"/>
      <family val="1"/>
      <charset val="129"/>
    </font>
    <font>
      <b/>
      <sz val="12"/>
      <name val="HY신명조"/>
      <family val="1"/>
      <charset val="129"/>
    </font>
    <font>
      <sz val="9"/>
      <name val="HY신명조"/>
      <family val="1"/>
      <charset val="129"/>
    </font>
    <font>
      <sz val="11"/>
      <name val="HY신명조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8"/>
      <name val="HY신명조"/>
      <family val="1"/>
      <charset val="129"/>
    </font>
    <font>
      <sz val="10"/>
      <color theme="5"/>
      <name val="HY신명조"/>
      <family val="1"/>
      <charset val="129"/>
    </font>
    <font>
      <sz val="9.5"/>
      <name val="HY신명조"/>
      <family val="1"/>
      <charset val="129"/>
    </font>
    <font>
      <sz val="7.35"/>
      <name val="HY신명조"/>
      <family val="1"/>
      <charset val="129"/>
    </font>
    <font>
      <sz val="7.5"/>
      <name val="HY신명조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176" fontId="3" fillId="4" borderId="2" xfId="0" applyNumberFormat="1" applyFont="1" applyFill="1" applyBorder="1" applyAlignment="1">
      <alignment vertical="center" shrinkToFit="1"/>
    </xf>
    <xf numFmtId="176" fontId="3" fillId="3" borderId="17" xfId="0" applyNumberFormat="1" applyFont="1" applyFill="1" applyBorder="1" applyProtection="1">
      <alignment vertical="center"/>
      <protection locked="0"/>
    </xf>
    <xf numFmtId="176" fontId="3" fillId="3" borderId="10" xfId="0" applyNumberFormat="1" applyFont="1" applyFill="1" applyBorder="1" applyAlignment="1">
      <alignment vertical="center" shrinkToFit="1"/>
    </xf>
    <xf numFmtId="176" fontId="3" fillId="5" borderId="15" xfId="0" applyNumberFormat="1" applyFont="1" applyFill="1" applyBorder="1" applyProtection="1">
      <alignment vertical="center"/>
      <protection locked="0"/>
    </xf>
    <xf numFmtId="176" fontId="3" fillId="5" borderId="15" xfId="0" applyNumberFormat="1" applyFont="1" applyFill="1" applyBorder="1" applyAlignment="1">
      <alignment vertical="center" shrinkToFit="1"/>
    </xf>
    <xf numFmtId="176" fontId="3" fillId="6" borderId="13" xfId="0" applyNumberFormat="1" applyFont="1" applyFill="1" applyBorder="1" applyAlignment="1" applyProtection="1">
      <alignment vertical="center"/>
      <protection locked="0"/>
    </xf>
    <xf numFmtId="176" fontId="3" fillId="6" borderId="1" xfId="0" applyNumberFormat="1" applyFont="1" applyFill="1" applyBorder="1" applyAlignment="1">
      <alignment vertical="center" shrinkToFit="1"/>
    </xf>
    <xf numFmtId="176" fontId="3" fillId="6" borderId="17" xfId="0" applyNumberFormat="1" applyFont="1" applyFill="1" applyBorder="1" applyAlignment="1">
      <alignment vertical="center" shrinkToFit="1"/>
    </xf>
    <xf numFmtId="176" fontId="3" fillId="6" borderId="15" xfId="0" applyNumberFormat="1" applyFont="1" applyFill="1" applyBorder="1" applyAlignment="1" applyProtection="1">
      <alignment vertical="center"/>
      <protection locked="0"/>
    </xf>
    <xf numFmtId="176" fontId="3" fillId="5" borderId="9" xfId="0" applyNumberFormat="1" applyFont="1" applyFill="1" applyBorder="1" applyProtection="1">
      <alignment vertical="center"/>
      <protection locked="0"/>
    </xf>
    <xf numFmtId="176" fontId="3" fillId="5" borderId="9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15" xfId="0" applyNumberFormat="1" applyFont="1" applyFill="1" applyBorder="1" applyProtection="1">
      <alignment vertical="center"/>
      <protection locked="0"/>
    </xf>
    <xf numFmtId="176" fontId="3" fillId="2" borderId="2" xfId="0" applyNumberFormat="1" applyFont="1" applyFill="1" applyBorder="1" applyAlignment="1">
      <alignment vertical="center" shrinkToFit="1"/>
    </xf>
    <xf numFmtId="176" fontId="3" fillId="5" borderId="17" xfId="0" applyNumberFormat="1" applyFont="1" applyFill="1" applyBorder="1" applyProtection="1">
      <alignment vertical="center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5" borderId="12" xfId="0" applyNumberFormat="1" applyFont="1" applyFill="1" applyBorder="1" applyProtection="1">
      <alignment vertical="center"/>
    </xf>
    <xf numFmtId="176" fontId="3" fillId="2" borderId="20" xfId="0" applyNumberFormat="1" applyFont="1" applyFill="1" applyBorder="1" applyProtection="1">
      <alignment vertical="center"/>
    </xf>
    <xf numFmtId="176" fontId="3" fillId="2" borderId="20" xfId="0" applyNumberFormat="1" applyFont="1" applyFill="1" applyBorder="1" applyAlignment="1">
      <alignment vertical="center" shrinkToFit="1"/>
    </xf>
    <xf numFmtId="176" fontId="3" fillId="3" borderId="12" xfId="0" applyNumberFormat="1" applyFont="1" applyFill="1" applyBorder="1" applyAlignment="1">
      <alignment vertical="center" shrinkToFit="1"/>
    </xf>
    <xf numFmtId="0" fontId="4" fillId="0" borderId="6" xfId="0" applyFont="1" applyBorder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9" fontId="3" fillId="4" borderId="39" xfId="0" applyNumberFormat="1" applyFont="1" applyFill="1" applyBorder="1" applyProtection="1">
      <alignment vertical="center"/>
      <protection locked="0"/>
    </xf>
    <xf numFmtId="176" fontId="3" fillId="4" borderId="10" xfId="0" applyNumberFormat="1" applyFont="1" applyFill="1" applyBorder="1" applyAlignment="1" applyProtection="1">
      <alignment horizontal="right" vertical="center"/>
      <protection locked="0"/>
    </xf>
    <xf numFmtId="176" fontId="3" fillId="4" borderId="10" xfId="0" applyNumberFormat="1" applyFont="1" applyFill="1" applyBorder="1" applyProtection="1">
      <alignment vertical="center"/>
      <protection locked="0"/>
    </xf>
    <xf numFmtId="9" fontId="3" fillId="3" borderId="22" xfId="0" applyNumberFormat="1" applyFont="1" applyFill="1" applyBorder="1" applyProtection="1">
      <alignment vertical="center"/>
      <protection locked="0"/>
    </xf>
    <xf numFmtId="176" fontId="3" fillId="3" borderId="9" xfId="0" applyNumberFormat="1" applyFont="1" applyFill="1" applyBorder="1" applyAlignment="1" applyProtection="1">
      <alignment horizontal="right" vertical="center"/>
      <protection locked="0"/>
    </xf>
    <xf numFmtId="176" fontId="3" fillId="3" borderId="9" xfId="0" applyNumberFormat="1" applyFont="1" applyFill="1" applyBorder="1" applyProtection="1">
      <alignment vertical="center"/>
      <protection locked="0"/>
    </xf>
    <xf numFmtId="9" fontId="3" fillId="5" borderId="29" xfId="0" applyNumberFormat="1" applyFont="1" applyFill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9" fontId="3" fillId="3" borderId="23" xfId="0" applyNumberFormat="1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9" fontId="3" fillId="6" borderId="45" xfId="0" applyNumberFormat="1" applyFont="1" applyFill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 shrinkToFit="1"/>
    </xf>
    <xf numFmtId="176" fontId="3" fillId="5" borderId="13" xfId="0" applyNumberFormat="1" applyFont="1" applyFill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9" fontId="3" fillId="6" borderId="14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9" fontId="3" fillId="6" borderId="16" xfId="0" applyNumberFormat="1" applyFont="1" applyFill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</xf>
    <xf numFmtId="176" fontId="3" fillId="6" borderId="1" xfId="0" applyNumberFormat="1" applyFont="1" applyFill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9" fontId="3" fillId="5" borderId="23" xfId="0" applyNumberFormat="1" applyFont="1" applyFill="1" applyBorder="1" applyProtection="1">
      <alignment vertical="center"/>
      <protection locked="0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9" fontId="3" fillId="2" borderId="19" xfId="0" applyNumberFormat="1" applyFont="1" applyFill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 shrinkToFit="1"/>
    </xf>
    <xf numFmtId="176" fontId="3" fillId="6" borderId="1" xfId="0" applyNumberFormat="1" applyFont="1" applyFill="1" applyBorder="1" applyAlignment="1" applyProtection="1">
      <alignment vertical="center"/>
      <protection locked="0"/>
    </xf>
    <xf numFmtId="9" fontId="3" fillId="2" borderId="16" xfId="0" applyNumberFormat="1" applyFont="1" applyFill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</xf>
    <xf numFmtId="176" fontId="3" fillId="6" borderId="15" xfId="0" applyNumberFormat="1" applyFont="1" applyFill="1" applyBorder="1" applyAlignment="1" applyProtection="1">
      <alignment vertical="center" shrinkToFit="1"/>
    </xf>
    <xf numFmtId="9" fontId="3" fillId="5" borderId="31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176" fontId="3" fillId="3" borderId="9" xfId="0" applyNumberFormat="1" applyFont="1" applyFill="1" applyBorder="1" applyAlignment="1" applyProtection="1">
      <alignment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76" fontId="3" fillId="5" borderId="13" xfId="0" applyNumberFormat="1" applyFont="1" applyFill="1" applyBorder="1" applyAlignment="1" applyProtection="1">
      <alignment vertical="center"/>
      <protection locked="0"/>
    </xf>
    <xf numFmtId="9" fontId="3" fillId="2" borderId="14" xfId="0" applyNumberFormat="1" applyFont="1" applyFill="1" applyBorder="1" applyProtection="1">
      <alignment vertical="center"/>
      <protection locked="0"/>
    </xf>
    <xf numFmtId="176" fontId="3" fillId="2" borderId="13" xfId="0" applyNumberFormat="1" applyFont="1" applyFill="1" applyBorder="1" applyAlignment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176" fontId="3" fillId="2" borderId="10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vertical="center" shrinkToFit="1"/>
      <protection locked="0"/>
    </xf>
    <xf numFmtId="9" fontId="3" fillId="5" borderId="43" xfId="0" applyNumberFormat="1" applyFont="1" applyFill="1" applyBorder="1" applyProtection="1">
      <alignment vertical="center"/>
    </xf>
    <xf numFmtId="0" fontId="3" fillId="0" borderId="44" xfId="0" applyFont="1" applyFill="1" applyBorder="1" applyAlignment="1" applyProtection="1">
      <alignment horizontal="left" vertical="center" shrinkToFit="1"/>
    </xf>
    <xf numFmtId="176" fontId="3" fillId="5" borderId="1" xfId="0" applyNumberFormat="1" applyFont="1" applyFill="1" applyBorder="1" applyProtection="1">
      <alignment vertical="center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9" fontId="3" fillId="2" borderId="21" xfId="0" applyNumberFormat="1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>
      <alignment vertical="center" shrinkToFit="1"/>
    </xf>
    <xf numFmtId="176" fontId="11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Protection="1">
      <alignment vertical="center"/>
    </xf>
    <xf numFmtId="9" fontId="3" fillId="0" borderId="47" xfId="0" applyNumberFormat="1" applyFont="1" applyFill="1" applyBorder="1" applyProtection="1">
      <alignment vertical="center"/>
    </xf>
    <xf numFmtId="0" fontId="3" fillId="0" borderId="44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  <protection locked="0"/>
    </xf>
    <xf numFmtId="176" fontId="3" fillId="0" borderId="10" xfId="0" applyNumberFormat="1" applyFont="1" applyFill="1" applyBorder="1" applyProtection="1">
      <alignment vertical="center"/>
    </xf>
    <xf numFmtId="176" fontId="3" fillId="0" borderId="10" xfId="0" applyNumberFormat="1" applyFont="1" applyFill="1" applyBorder="1" applyAlignment="1">
      <alignment vertical="center" shrinkToFit="1"/>
    </xf>
    <xf numFmtId="9" fontId="3" fillId="0" borderId="18" xfId="0" applyNumberFormat="1" applyFont="1" applyFill="1" applyBorder="1" applyProtection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3" xfId="0" applyFont="1" applyBorder="1" applyProtection="1">
      <alignment vertical="center"/>
    </xf>
    <xf numFmtId="176" fontId="3" fillId="6" borderId="13" xfId="0" applyNumberFormat="1" applyFont="1" applyFill="1" applyBorder="1" applyProtection="1">
      <alignment vertical="center"/>
      <protection locked="0"/>
    </xf>
    <xf numFmtId="0" fontId="3" fillId="0" borderId="30" xfId="0" applyFont="1" applyBorder="1" applyProtection="1">
      <alignment vertical="center"/>
    </xf>
    <xf numFmtId="0" fontId="5" fillId="0" borderId="24" xfId="0" applyFont="1" applyBorder="1" applyAlignment="1" applyProtection="1">
      <alignment horizontal="left" vertical="top" wrapText="1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left" vertical="top" wrapText="1" shrinkToFit="1"/>
    </xf>
    <xf numFmtId="0" fontId="3" fillId="0" borderId="1" xfId="0" applyFont="1" applyBorder="1" applyProtection="1">
      <alignment vertical="center"/>
    </xf>
    <xf numFmtId="0" fontId="3" fillId="0" borderId="5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5" xfId="0" applyFont="1" applyBorder="1" applyProtection="1">
      <alignment vertical="center"/>
    </xf>
    <xf numFmtId="0" fontId="3" fillId="0" borderId="12" xfId="0" applyFont="1" applyBorder="1" applyAlignment="1" applyProtection="1">
      <alignment horizontal="righ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right" vertical="center" shrinkToFit="1"/>
    </xf>
    <xf numFmtId="0" fontId="3" fillId="0" borderId="41" xfId="0" applyFont="1" applyFill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176" fontId="3" fillId="6" borderId="17" xfId="0" applyNumberFormat="1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</xf>
    <xf numFmtId="0" fontId="6" fillId="0" borderId="10" xfId="0" applyFont="1" applyFill="1" applyBorder="1" applyProtection="1">
      <alignment vertical="center"/>
      <protection locked="0"/>
    </xf>
    <xf numFmtId="0" fontId="6" fillId="0" borderId="18" xfId="0" applyFont="1" applyFill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9" fontId="3" fillId="4" borderId="59" xfId="0" applyNumberFormat="1" applyFont="1" applyFill="1" applyBorder="1" applyProtection="1">
      <alignment vertical="center"/>
      <protection locked="0"/>
    </xf>
    <xf numFmtId="9" fontId="3" fillId="3" borderId="60" xfId="0" applyNumberFormat="1" applyFont="1" applyFill="1" applyBorder="1" applyProtection="1">
      <alignment vertical="center"/>
      <protection locked="0"/>
    </xf>
    <xf numFmtId="9" fontId="3" fillId="5" borderId="62" xfId="0" applyNumberFormat="1" applyFont="1" applyFill="1" applyBorder="1" applyProtection="1">
      <alignment vertical="center"/>
      <protection locked="0"/>
    </xf>
    <xf numFmtId="0" fontId="3" fillId="0" borderId="63" xfId="0" applyFont="1" applyBorder="1" applyAlignment="1" applyProtection="1">
      <alignment vertical="center" shrinkToFit="1"/>
      <protection locked="0"/>
    </xf>
    <xf numFmtId="9" fontId="3" fillId="3" borderId="55" xfId="0" applyNumberFormat="1" applyFont="1" applyFill="1" applyBorder="1" applyProtection="1">
      <alignment vertical="center"/>
      <protection locked="0"/>
    </xf>
    <xf numFmtId="0" fontId="3" fillId="0" borderId="64" xfId="0" applyFont="1" applyBorder="1" applyAlignment="1" applyProtection="1">
      <alignment vertical="center" shrinkToFit="1"/>
      <protection locked="0"/>
    </xf>
    <xf numFmtId="9" fontId="3" fillId="5" borderId="65" xfId="0" applyNumberFormat="1" applyFont="1" applyFill="1" applyBorder="1" applyProtection="1">
      <alignment vertical="center"/>
      <protection locked="0"/>
    </xf>
    <xf numFmtId="0" fontId="3" fillId="0" borderId="66" xfId="0" applyFont="1" applyBorder="1" applyAlignment="1" applyProtection="1">
      <alignment vertical="center" shrinkToFit="1"/>
      <protection locked="0"/>
    </xf>
    <xf numFmtId="9" fontId="3" fillId="6" borderId="67" xfId="0" applyNumberFormat="1" applyFont="1" applyFill="1" applyBorder="1" applyProtection="1">
      <alignment vertical="center"/>
      <protection locked="0"/>
    </xf>
    <xf numFmtId="9" fontId="3" fillId="6" borderId="65" xfId="0" applyNumberFormat="1" applyFont="1" applyFill="1" applyBorder="1" applyAlignment="1" applyProtection="1">
      <alignment vertical="center"/>
      <protection locked="0"/>
    </xf>
    <xf numFmtId="9" fontId="3" fillId="6" borderId="67" xfId="0" applyNumberFormat="1" applyFont="1" applyFill="1" applyBorder="1" applyAlignment="1" applyProtection="1">
      <alignment vertical="center"/>
      <protection locked="0"/>
    </xf>
    <xf numFmtId="9" fontId="3" fillId="3" borderId="68" xfId="0" applyNumberFormat="1" applyFont="1" applyFill="1" applyBorder="1" applyAlignment="1" applyProtection="1">
      <alignment vertical="center" shrinkToFit="1"/>
    </xf>
    <xf numFmtId="9" fontId="3" fillId="5" borderId="65" xfId="0" applyNumberFormat="1" applyFont="1" applyFill="1" applyBorder="1" applyAlignment="1" applyProtection="1">
      <alignment vertical="center"/>
      <protection locked="0"/>
    </xf>
    <xf numFmtId="9" fontId="3" fillId="2" borderId="65" xfId="0" applyNumberFormat="1" applyFont="1" applyFill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vertical="center" wrapText="1" shrinkToFit="1"/>
      <protection locked="0"/>
    </xf>
    <xf numFmtId="0" fontId="5" fillId="0" borderId="64" xfId="0" applyFont="1" applyBorder="1" applyAlignment="1" applyProtection="1">
      <alignment vertical="center" wrapText="1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9" fontId="3" fillId="5" borderId="67" xfId="0" applyNumberFormat="1" applyFont="1" applyFill="1" applyBorder="1" applyProtection="1">
      <alignment vertical="center"/>
      <protection locked="0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70" xfId="0" applyFont="1" applyFill="1" applyBorder="1" applyAlignment="1" applyProtection="1">
      <alignment vertical="center" shrinkToFit="1"/>
      <protection locked="0"/>
    </xf>
    <xf numFmtId="9" fontId="3" fillId="2" borderId="67" xfId="0" applyNumberFormat="1" applyFont="1" applyFill="1" applyBorder="1" applyProtection="1">
      <alignment vertical="center"/>
      <protection locked="0"/>
    </xf>
    <xf numFmtId="0" fontId="6" fillId="0" borderId="64" xfId="0" applyFont="1" applyFill="1" applyBorder="1" applyAlignment="1" applyProtection="1">
      <alignment vertical="center" shrinkToFit="1"/>
      <protection locked="0"/>
    </xf>
    <xf numFmtId="0" fontId="3" fillId="0" borderId="64" xfId="0" applyFont="1" applyBorder="1" applyProtection="1">
      <alignment vertical="center"/>
      <protection locked="0"/>
    </xf>
    <xf numFmtId="0" fontId="6" fillId="0" borderId="64" xfId="0" applyFont="1" applyBorder="1" applyProtection="1">
      <alignment vertical="center"/>
      <protection locked="0"/>
    </xf>
    <xf numFmtId="9" fontId="3" fillId="6" borderId="65" xfId="0" applyNumberFormat="1" applyFont="1" applyFill="1" applyBorder="1" applyProtection="1">
      <alignment vertical="center"/>
      <protection locked="0"/>
    </xf>
    <xf numFmtId="9" fontId="3" fillId="2" borderId="65" xfId="0" applyNumberFormat="1" applyFont="1" applyFill="1" applyBorder="1" applyProtection="1">
      <alignment vertical="center"/>
      <protection locked="0"/>
    </xf>
    <xf numFmtId="9" fontId="3" fillId="5" borderId="60" xfId="0" applyNumberFormat="1" applyFont="1" applyFill="1" applyBorder="1" applyProtection="1">
      <alignment vertical="center"/>
      <protection locked="0"/>
    </xf>
    <xf numFmtId="9" fontId="3" fillId="6" borderId="55" xfId="0" applyNumberFormat="1" applyFont="1" applyFill="1" applyBorder="1" applyProtection="1">
      <alignment vertical="center"/>
      <protection locked="0"/>
    </xf>
    <xf numFmtId="0" fontId="6" fillId="0" borderId="71" xfId="0" applyFont="1" applyBorder="1" applyProtection="1">
      <alignment vertical="center"/>
      <protection locked="0"/>
    </xf>
    <xf numFmtId="0" fontId="6" fillId="0" borderId="72" xfId="0" applyFont="1" applyBorder="1" applyProtection="1">
      <alignment vertical="center"/>
      <protection locked="0"/>
    </xf>
    <xf numFmtId="0" fontId="3" fillId="0" borderId="72" xfId="0" applyFont="1" applyBorder="1" applyProtection="1">
      <alignment vertical="center"/>
    </xf>
    <xf numFmtId="0" fontId="3" fillId="0" borderId="73" xfId="0" applyFont="1" applyBorder="1" applyProtection="1">
      <alignment vertical="center"/>
    </xf>
    <xf numFmtId="0" fontId="3" fillId="0" borderId="74" xfId="0" applyFont="1" applyBorder="1" applyAlignment="1" applyProtection="1">
      <alignment horizontal="left" vertical="center" shrinkToFit="1"/>
    </xf>
    <xf numFmtId="0" fontId="3" fillId="0" borderId="72" xfId="0" applyFont="1" applyBorder="1" applyAlignment="1" applyProtection="1">
      <alignment horizontal="left" vertical="center" shrinkToFit="1"/>
    </xf>
    <xf numFmtId="176" fontId="3" fillId="6" borderId="72" xfId="0" applyNumberFormat="1" applyFont="1" applyFill="1" applyBorder="1" applyProtection="1">
      <alignment vertical="center"/>
      <protection locked="0"/>
    </xf>
    <xf numFmtId="9" fontId="3" fillId="6" borderId="75" xfId="0" applyNumberFormat="1" applyFont="1" applyFill="1" applyBorder="1" applyProtection="1">
      <alignment vertical="center"/>
      <protection locked="0"/>
    </xf>
    <xf numFmtId="176" fontId="12" fillId="4" borderId="37" xfId="0" applyNumberFormat="1" applyFont="1" applyFill="1" applyBorder="1" applyProtection="1">
      <alignment vertical="center"/>
      <protection locked="0"/>
    </xf>
    <xf numFmtId="176" fontId="12" fillId="3" borderId="17" xfId="0" applyNumberFormat="1" applyFont="1" applyFill="1" applyBorder="1" applyProtection="1">
      <alignment vertical="center"/>
      <protection locked="0"/>
    </xf>
    <xf numFmtId="176" fontId="12" fillId="5" borderId="15" xfId="0" applyNumberFormat="1" applyFont="1" applyFill="1" applyBorder="1" applyProtection="1">
      <alignment vertical="center"/>
      <protection locked="0"/>
    </xf>
    <xf numFmtId="176" fontId="12" fillId="3" borderId="9" xfId="0" applyNumberFormat="1" applyFont="1" applyFill="1" applyBorder="1" applyAlignment="1" applyProtection="1">
      <alignment vertical="center"/>
      <protection locked="0"/>
    </xf>
    <xf numFmtId="176" fontId="12" fillId="6" borderId="13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Border="1" applyAlignment="1" applyProtection="1">
      <alignment horizontal="center" vertical="center"/>
      <protection locked="0"/>
    </xf>
    <xf numFmtId="176" fontId="14" fillId="0" borderId="42" xfId="0" applyNumberFormat="1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 shrinkToFit="1"/>
    </xf>
    <xf numFmtId="0" fontId="3" fillId="0" borderId="15" xfId="0" applyFont="1" applyBorder="1" applyAlignment="1" applyProtection="1">
      <alignment horizontal="right" vertical="center" shrinkToFit="1"/>
    </xf>
    <xf numFmtId="0" fontId="3" fillId="4" borderId="58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3" fillId="3" borderId="54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5" borderId="61" xfId="0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5" borderId="38" xfId="0" applyFont="1" applyFill="1" applyBorder="1" applyAlignment="1" applyProtection="1">
      <alignment horizontal="center" vertical="center" shrinkToFit="1"/>
    </xf>
    <xf numFmtId="0" fontId="3" fillId="5" borderId="15" xfId="0" applyFont="1" applyFill="1" applyBorder="1" applyAlignment="1" applyProtection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90" zoomScaleNormal="100" workbookViewId="0">
      <selection sqref="A1:N45"/>
    </sheetView>
  </sheetViews>
  <sheetFormatPr defaultRowHeight="17.100000000000001" customHeight="1"/>
  <cols>
    <col min="1" max="3" width="8.88671875" style="3"/>
    <col min="4" max="4" width="10.109375" style="3" bestFit="1" customWidth="1"/>
    <col min="5" max="5" width="8.88671875" style="3"/>
    <col min="6" max="6" width="7.6640625" style="3" customWidth="1"/>
    <col min="7" max="7" width="7.5546875" style="3" customWidth="1"/>
    <col min="8" max="8" width="6.33203125" style="3" customWidth="1"/>
    <col min="9" max="9" width="9.6640625" style="4" customWidth="1"/>
    <col min="10" max="10" width="11.21875" style="3" customWidth="1"/>
    <col min="11" max="11" width="10.109375" style="3" bestFit="1" customWidth="1"/>
    <col min="12" max="12" width="8.88671875" style="3"/>
    <col min="13" max="13" width="8.21875" style="3" customWidth="1"/>
    <col min="14" max="14" width="7.33203125" style="3" customWidth="1"/>
    <col min="15" max="16384" width="8.88671875" style="3"/>
  </cols>
  <sheetData>
    <row r="1" spans="1:14" s="1" customFormat="1" ht="34.5" customHeight="1" thickTop="1" thickBot="1">
      <c r="A1" s="179" t="s">
        <v>80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s="1" customFormat="1" ht="27" customHeight="1" thickBot="1">
      <c r="A2" s="189" t="s">
        <v>72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7"/>
      <c r="N2" s="134" t="s">
        <v>24</v>
      </c>
    </row>
    <row r="3" spans="1:14" s="1" customFormat="1" ht="17.25" customHeight="1" thickBot="1">
      <c r="A3" s="182" t="s">
        <v>6</v>
      </c>
      <c r="B3" s="183"/>
      <c r="C3" s="183"/>
      <c r="D3" s="183"/>
      <c r="E3" s="183"/>
      <c r="F3" s="183"/>
      <c r="G3" s="184"/>
      <c r="H3" s="183" t="s">
        <v>7</v>
      </c>
      <c r="I3" s="183"/>
      <c r="J3" s="183"/>
      <c r="K3" s="183"/>
      <c r="L3" s="183"/>
      <c r="M3" s="183"/>
      <c r="N3" s="185"/>
    </row>
    <row r="4" spans="1:14" s="1" customFormat="1" ht="18" customHeight="1">
      <c r="A4" s="186" t="s">
        <v>43</v>
      </c>
      <c r="B4" s="187"/>
      <c r="C4" s="187"/>
      <c r="D4" s="28" t="s">
        <v>76</v>
      </c>
      <c r="E4" s="28" t="s">
        <v>75</v>
      </c>
      <c r="F4" s="191" t="s">
        <v>44</v>
      </c>
      <c r="G4" s="193" t="s">
        <v>45</v>
      </c>
      <c r="H4" s="188" t="s">
        <v>0</v>
      </c>
      <c r="I4" s="187"/>
      <c r="J4" s="187"/>
      <c r="K4" s="28" t="s">
        <v>77</v>
      </c>
      <c r="L4" s="28" t="s">
        <v>75</v>
      </c>
      <c r="M4" s="195" t="s">
        <v>19</v>
      </c>
      <c r="N4" s="197" t="s">
        <v>5</v>
      </c>
    </row>
    <row r="5" spans="1:14" s="1" customFormat="1" ht="19.5" customHeight="1" thickBot="1">
      <c r="A5" s="135" t="s">
        <v>46</v>
      </c>
      <c r="B5" s="30" t="s">
        <v>47</v>
      </c>
      <c r="C5" s="30" t="s">
        <v>48</v>
      </c>
      <c r="D5" s="31" t="s">
        <v>78</v>
      </c>
      <c r="E5" s="177" t="s">
        <v>79</v>
      </c>
      <c r="F5" s="192"/>
      <c r="G5" s="194"/>
      <c r="H5" s="29" t="s">
        <v>1</v>
      </c>
      <c r="I5" s="32" t="s">
        <v>2</v>
      </c>
      <c r="J5" s="32" t="s">
        <v>3</v>
      </c>
      <c r="K5" s="31" t="s">
        <v>78</v>
      </c>
      <c r="L5" s="178" t="s">
        <v>79</v>
      </c>
      <c r="M5" s="196"/>
      <c r="N5" s="198"/>
    </row>
    <row r="6" spans="1:14" s="1" customFormat="1" ht="22.5" customHeight="1" thickTop="1">
      <c r="A6" s="201" t="s">
        <v>49</v>
      </c>
      <c r="B6" s="202"/>
      <c r="C6" s="202"/>
      <c r="D6" s="6">
        <f>SUM(D9,D13,D16,D19,D23)</f>
        <v>324990</v>
      </c>
      <c r="E6" s="6">
        <f>SUM(E9,E13,E16,E19,E22)</f>
        <v>382081</v>
      </c>
      <c r="F6" s="172">
        <f t="shared" ref="F6:F9" si="0">E6-D6</f>
        <v>57091</v>
      </c>
      <c r="G6" s="33">
        <f>F6/D6</f>
        <v>0.17567002061601897</v>
      </c>
      <c r="H6" s="203" t="s">
        <v>27</v>
      </c>
      <c r="I6" s="204"/>
      <c r="J6" s="204"/>
      <c r="K6" s="34">
        <f>SUM(K7:K8)</f>
        <v>324990</v>
      </c>
      <c r="L6" s="34">
        <f>SUM(L7:L8)</f>
        <v>382081</v>
      </c>
      <c r="M6" s="35">
        <f t="shared" ref="M6:M11" si="1">L6-K6</f>
        <v>57091</v>
      </c>
      <c r="N6" s="136">
        <f t="shared" ref="N6:N13" si="2">M6/K6</f>
        <v>0.17567002061601897</v>
      </c>
    </row>
    <row r="7" spans="1:14" s="1" customFormat="1" ht="22.5" customHeight="1">
      <c r="A7" s="205" t="s">
        <v>50</v>
      </c>
      <c r="B7" s="206"/>
      <c r="C7" s="206"/>
      <c r="D7" s="8">
        <f>SUM(D9)</f>
        <v>303830</v>
      </c>
      <c r="E7" s="8">
        <f>SUM(E9)</f>
        <v>360921</v>
      </c>
      <c r="F7" s="173">
        <f t="shared" si="0"/>
        <v>57091</v>
      </c>
      <c r="G7" s="36">
        <f>F7/D7</f>
        <v>0.18790442023499984</v>
      </c>
      <c r="H7" s="209" t="s">
        <v>28</v>
      </c>
      <c r="I7" s="210"/>
      <c r="J7" s="210"/>
      <c r="K7" s="37">
        <f>SUM(K9,K36)</f>
        <v>303830</v>
      </c>
      <c r="L7" s="37">
        <f>SUM(L9,L36)</f>
        <v>360921</v>
      </c>
      <c r="M7" s="38">
        <f t="shared" si="1"/>
        <v>57091</v>
      </c>
      <c r="N7" s="137">
        <f t="shared" si="2"/>
        <v>0.18790442023499984</v>
      </c>
    </row>
    <row r="8" spans="1:14" s="1" customFormat="1" ht="21.75" customHeight="1">
      <c r="A8" s="207" t="s">
        <v>51</v>
      </c>
      <c r="B8" s="208"/>
      <c r="C8" s="208"/>
      <c r="D8" s="10">
        <f>SUM(D14,D15,D17,D18,D20,D21,D22)</f>
        <v>21160</v>
      </c>
      <c r="E8" s="10">
        <f>SUM(E14,E15,E17,E18,E20,E21,E23)</f>
        <v>21160</v>
      </c>
      <c r="F8" s="174">
        <f t="shared" si="0"/>
        <v>0</v>
      </c>
      <c r="G8" s="39">
        <f>F8/D8</f>
        <v>0</v>
      </c>
      <c r="H8" s="213" t="s">
        <v>29</v>
      </c>
      <c r="I8" s="214"/>
      <c r="J8" s="214"/>
      <c r="K8" s="9">
        <f>SUM(K10,K33,K37)</f>
        <v>21160</v>
      </c>
      <c r="L8" s="9">
        <f>SUM(L10,L33,L37)</f>
        <v>21160</v>
      </c>
      <c r="M8" s="9">
        <f t="shared" si="1"/>
        <v>0</v>
      </c>
      <c r="N8" s="138">
        <f t="shared" si="2"/>
        <v>0</v>
      </c>
    </row>
    <row r="9" spans="1:14" s="1" customFormat="1" ht="21" customHeight="1">
      <c r="A9" s="139" t="s">
        <v>52</v>
      </c>
      <c r="B9" s="40" t="s">
        <v>52</v>
      </c>
      <c r="C9" s="40"/>
      <c r="D9" s="26">
        <f>SUM(D10:D12)</f>
        <v>303830</v>
      </c>
      <c r="E9" s="26">
        <f>SUM(E10:E12)</f>
        <v>360921</v>
      </c>
      <c r="F9" s="175">
        <f t="shared" si="0"/>
        <v>57091</v>
      </c>
      <c r="G9" s="41">
        <f>F9/D9</f>
        <v>0.18790442023499984</v>
      </c>
      <c r="H9" s="211" t="s">
        <v>30</v>
      </c>
      <c r="I9" s="199" t="s">
        <v>31</v>
      </c>
      <c r="J9" s="42" t="s">
        <v>32</v>
      </c>
      <c r="K9" s="7">
        <f>SUM(K11,K16,K21)</f>
        <v>146742</v>
      </c>
      <c r="L9" s="7">
        <f>SUM(L11,L16,L21)</f>
        <v>173083</v>
      </c>
      <c r="M9" s="7">
        <f t="shared" si="1"/>
        <v>26341</v>
      </c>
      <c r="N9" s="140">
        <f t="shared" si="2"/>
        <v>0.179505526706737</v>
      </c>
    </row>
    <row r="10" spans="1:14" s="1" customFormat="1" ht="21" customHeight="1">
      <c r="A10" s="141"/>
      <c r="B10" s="43"/>
      <c r="C10" s="44" t="s">
        <v>53</v>
      </c>
      <c r="D10" s="12">
        <v>156740</v>
      </c>
      <c r="E10" s="12">
        <v>183081</v>
      </c>
      <c r="F10" s="176">
        <f>E10-D10</f>
        <v>26341</v>
      </c>
      <c r="G10" s="45">
        <f>F10/D10</f>
        <v>0.168055378333546</v>
      </c>
      <c r="H10" s="212"/>
      <c r="I10" s="200"/>
      <c r="J10" s="46" t="s">
        <v>33</v>
      </c>
      <c r="K10" s="47">
        <f>SUM(K17,K22)</f>
        <v>17380</v>
      </c>
      <c r="L10" s="47">
        <f>SUM(L17,L22)</f>
        <v>17380</v>
      </c>
      <c r="M10" s="47">
        <f t="shared" si="1"/>
        <v>0</v>
      </c>
      <c r="N10" s="142">
        <f t="shared" si="2"/>
        <v>0</v>
      </c>
    </row>
    <row r="11" spans="1:14" s="1" customFormat="1" ht="21" customHeight="1">
      <c r="A11" s="141"/>
      <c r="B11" s="44"/>
      <c r="C11" s="48" t="s">
        <v>66</v>
      </c>
      <c r="D11" s="13">
        <v>0</v>
      </c>
      <c r="E11" s="13">
        <v>0</v>
      </c>
      <c r="F11" s="11">
        <f>E11-D11</f>
        <v>0</v>
      </c>
      <c r="G11" s="49">
        <v>0</v>
      </c>
      <c r="H11" s="50"/>
      <c r="I11" s="51" t="s">
        <v>34</v>
      </c>
      <c r="J11" s="52" t="s">
        <v>35</v>
      </c>
      <c r="K11" s="38">
        <f>SUM(K12:K15)</f>
        <v>138744</v>
      </c>
      <c r="L11" s="38">
        <f>SUM(L12:L15)</f>
        <v>165085</v>
      </c>
      <c r="M11" s="38">
        <f t="shared" si="1"/>
        <v>26341</v>
      </c>
      <c r="N11" s="137">
        <f t="shared" si="2"/>
        <v>0.18985325491552787</v>
      </c>
    </row>
    <row r="12" spans="1:14" s="1" customFormat="1" ht="21" customHeight="1">
      <c r="A12" s="143"/>
      <c r="B12" s="53"/>
      <c r="C12" s="54" t="s">
        <v>67</v>
      </c>
      <c r="D12" s="13">
        <v>147090</v>
      </c>
      <c r="E12" s="13">
        <v>177840</v>
      </c>
      <c r="F12" s="14">
        <f>E12-D12</f>
        <v>30750</v>
      </c>
      <c r="G12" s="55">
        <f>F12/D12</f>
        <v>0.20905568019579848</v>
      </c>
      <c r="H12" s="50"/>
      <c r="I12" s="56"/>
      <c r="J12" s="57" t="s">
        <v>36</v>
      </c>
      <c r="K12" s="58">
        <v>98952</v>
      </c>
      <c r="L12" s="58">
        <v>110300</v>
      </c>
      <c r="M12" s="58">
        <f t="shared" ref="M12" si="3">L12-K12</f>
        <v>11348</v>
      </c>
      <c r="N12" s="144">
        <f t="shared" si="2"/>
        <v>0.11468186595521061</v>
      </c>
    </row>
    <row r="13" spans="1:14" s="1" customFormat="1" ht="21" customHeight="1">
      <c r="A13" s="139" t="s">
        <v>54</v>
      </c>
      <c r="B13" s="40" t="s">
        <v>54</v>
      </c>
      <c r="C13" s="59"/>
      <c r="D13" s="16">
        <f>SUM(D14:D15)</f>
        <v>1800</v>
      </c>
      <c r="E13" s="16">
        <f>SUM(E14:E15)</f>
        <v>1800</v>
      </c>
      <c r="F13" s="15">
        <f t="shared" ref="F13" si="4">E13-D13</f>
        <v>0</v>
      </c>
      <c r="G13" s="60">
        <f t="shared" ref="G13" si="5">F13/D13</f>
        <v>0</v>
      </c>
      <c r="H13" s="50"/>
      <c r="I13" s="61"/>
      <c r="J13" s="62" t="s">
        <v>37</v>
      </c>
      <c r="K13" s="11">
        <v>17878</v>
      </c>
      <c r="L13" s="11">
        <v>28849</v>
      </c>
      <c r="M13" s="11">
        <f t="shared" ref="M13" si="6">L13-K13</f>
        <v>10971</v>
      </c>
      <c r="N13" s="145">
        <f t="shared" si="2"/>
        <v>0.61365924600067123</v>
      </c>
    </row>
    <row r="14" spans="1:14" s="1" customFormat="1" ht="21" customHeight="1">
      <c r="A14" s="141"/>
      <c r="B14" s="63"/>
      <c r="C14" s="64" t="s">
        <v>55</v>
      </c>
      <c r="D14" s="18">
        <v>1600</v>
      </c>
      <c r="E14" s="18">
        <v>1600</v>
      </c>
      <c r="F14" s="17">
        <f t="shared" ref="F14:F17" si="7">E14-D14</f>
        <v>0</v>
      </c>
      <c r="G14" s="65">
        <f t="shared" ref="G14:G17" si="8">F14/D14</f>
        <v>0</v>
      </c>
      <c r="H14" s="50"/>
      <c r="I14" s="61"/>
      <c r="J14" s="66" t="s">
        <v>26</v>
      </c>
      <c r="K14" s="67">
        <v>9954</v>
      </c>
      <c r="L14" s="67">
        <v>11596</v>
      </c>
      <c r="M14" s="67">
        <f>L14-K14</f>
        <v>1642</v>
      </c>
      <c r="N14" s="146">
        <f>M14/K14</f>
        <v>0.16495881052843078</v>
      </c>
    </row>
    <row r="15" spans="1:14" s="1" customFormat="1" ht="21" customHeight="1">
      <c r="A15" s="141"/>
      <c r="B15" s="44"/>
      <c r="C15" s="53" t="s">
        <v>56</v>
      </c>
      <c r="D15" s="20">
        <v>200</v>
      </c>
      <c r="E15" s="20">
        <v>200</v>
      </c>
      <c r="F15" s="19">
        <f t="shared" si="7"/>
        <v>0</v>
      </c>
      <c r="G15" s="68">
        <f t="shared" si="8"/>
        <v>0</v>
      </c>
      <c r="H15" s="50"/>
      <c r="I15" s="61"/>
      <c r="J15" s="69" t="s">
        <v>23</v>
      </c>
      <c r="K15" s="70">
        <v>11960</v>
      </c>
      <c r="L15" s="70">
        <v>14340</v>
      </c>
      <c r="M15" s="70">
        <f>L15-K15</f>
        <v>2380</v>
      </c>
      <c r="N15" s="146">
        <f t="shared" ref="N15" si="9">M15/K15</f>
        <v>0.19899665551839466</v>
      </c>
    </row>
    <row r="16" spans="1:14" s="1" customFormat="1" ht="21" customHeight="1">
      <c r="A16" s="139" t="s">
        <v>57</v>
      </c>
      <c r="B16" s="40" t="s">
        <v>58</v>
      </c>
      <c r="C16" s="63"/>
      <c r="D16" s="16">
        <f>SUM(D17:D18)</f>
        <v>17069</v>
      </c>
      <c r="E16" s="16">
        <f>SUM(E17:E18)</f>
        <v>17069</v>
      </c>
      <c r="F16" s="21">
        <f t="shared" si="7"/>
        <v>0</v>
      </c>
      <c r="G16" s="71">
        <f t="shared" si="8"/>
        <v>0</v>
      </c>
      <c r="H16" s="50"/>
      <c r="I16" s="72" t="s">
        <v>4</v>
      </c>
      <c r="J16" s="73" t="s">
        <v>35</v>
      </c>
      <c r="K16" s="74">
        <v>0</v>
      </c>
      <c r="L16" s="74">
        <v>0</v>
      </c>
      <c r="M16" s="74">
        <v>0</v>
      </c>
      <c r="N16" s="147">
        <v>0</v>
      </c>
    </row>
    <row r="17" spans="1:14" s="1" customFormat="1" ht="21" customHeight="1">
      <c r="A17" s="141"/>
      <c r="B17" s="64"/>
      <c r="C17" s="64" t="s">
        <v>59</v>
      </c>
      <c r="D17" s="18">
        <v>10069</v>
      </c>
      <c r="E17" s="18">
        <v>10069</v>
      </c>
      <c r="F17" s="17">
        <f t="shared" si="7"/>
        <v>0</v>
      </c>
      <c r="G17" s="65">
        <f t="shared" si="8"/>
        <v>0</v>
      </c>
      <c r="H17" s="75"/>
      <c r="I17" s="76"/>
      <c r="J17" s="77" t="s">
        <v>40</v>
      </c>
      <c r="K17" s="78">
        <f>SUM(K18:K20)</f>
        <v>660</v>
      </c>
      <c r="L17" s="78">
        <f>SUM(L18:L20)</f>
        <v>660</v>
      </c>
      <c r="M17" s="78">
        <f t="shared" ref="M17:M30" si="10">L17-K17</f>
        <v>0</v>
      </c>
      <c r="N17" s="148">
        <f t="shared" ref="N17:N25" si="11">M17/K17</f>
        <v>0</v>
      </c>
    </row>
    <row r="18" spans="1:14" s="1" customFormat="1" ht="21" customHeight="1">
      <c r="A18" s="141"/>
      <c r="B18" s="44"/>
      <c r="C18" s="44" t="s">
        <v>60</v>
      </c>
      <c r="D18" s="20">
        <v>7000</v>
      </c>
      <c r="E18" s="20">
        <v>7000</v>
      </c>
      <c r="F18" s="22">
        <f t="shared" ref="F18:F22" si="12">E18-D18</f>
        <v>0</v>
      </c>
      <c r="G18" s="79">
        <f t="shared" ref="G18:G22" si="13">F18/D18</f>
        <v>0</v>
      </c>
      <c r="H18" s="75"/>
      <c r="I18" s="76"/>
      <c r="J18" s="57" t="s">
        <v>70</v>
      </c>
      <c r="K18" s="80">
        <v>200</v>
      </c>
      <c r="L18" s="80">
        <v>200</v>
      </c>
      <c r="M18" s="81">
        <f t="shared" si="10"/>
        <v>0</v>
      </c>
      <c r="N18" s="149">
        <f t="shared" si="11"/>
        <v>0</v>
      </c>
    </row>
    <row r="19" spans="1:14" s="2" customFormat="1" ht="21" customHeight="1">
      <c r="A19" s="150" t="s">
        <v>61</v>
      </c>
      <c r="B19" s="40" t="s">
        <v>61</v>
      </c>
      <c r="C19" s="40"/>
      <c r="D19" s="16">
        <f>SUM(D20:D21)</f>
        <v>2290</v>
      </c>
      <c r="E19" s="16">
        <f>SUM(E20:E21)</f>
        <v>2290</v>
      </c>
      <c r="F19" s="15">
        <f t="shared" si="12"/>
        <v>0</v>
      </c>
      <c r="G19" s="60">
        <f t="shared" si="13"/>
        <v>0</v>
      </c>
      <c r="H19" s="75"/>
      <c r="I19" s="76"/>
      <c r="J19" s="82" t="s">
        <v>8</v>
      </c>
      <c r="K19" s="81">
        <v>360</v>
      </c>
      <c r="L19" s="81">
        <v>360</v>
      </c>
      <c r="M19" s="81">
        <f t="shared" si="10"/>
        <v>0</v>
      </c>
      <c r="N19" s="149">
        <f t="shared" si="11"/>
        <v>0</v>
      </c>
    </row>
    <row r="20" spans="1:14" s="2" customFormat="1" ht="21" customHeight="1">
      <c r="A20" s="151"/>
      <c r="B20" s="64"/>
      <c r="C20" s="64" t="s">
        <v>62</v>
      </c>
      <c r="D20" s="18">
        <v>1762</v>
      </c>
      <c r="E20" s="18">
        <v>1762</v>
      </c>
      <c r="F20" s="17">
        <f t="shared" si="12"/>
        <v>0</v>
      </c>
      <c r="G20" s="65">
        <f t="shared" si="13"/>
        <v>0</v>
      </c>
      <c r="H20" s="75"/>
      <c r="I20" s="76"/>
      <c r="J20" s="83" t="s">
        <v>39</v>
      </c>
      <c r="K20" s="84">
        <v>100</v>
      </c>
      <c r="L20" s="84">
        <v>100</v>
      </c>
      <c r="M20" s="85">
        <f t="shared" si="10"/>
        <v>0</v>
      </c>
      <c r="N20" s="149">
        <f t="shared" si="11"/>
        <v>0</v>
      </c>
    </row>
    <row r="21" spans="1:14" s="1" customFormat="1" ht="21" customHeight="1">
      <c r="A21" s="143"/>
      <c r="B21" s="53"/>
      <c r="C21" s="53" t="s">
        <v>63</v>
      </c>
      <c r="D21" s="20">
        <v>528</v>
      </c>
      <c r="E21" s="20">
        <v>528</v>
      </c>
      <c r="F21" s="19">
        <f t="shared" si="12"/>
        <v>0</v>
      </c>
      <c r="G21" s="68">
        <f t="shared" si="13"/>
        <v>0</v>
      </c>
      <c r="H21" s="86"/>
      <c r="I21" s="87" t="s">
        <v>9</v>
      </c>
      <c r="J21" s="73" t="s">
        <v>35</v>
      </c>
      <c r="K21" s="38">
        <f>SUM(K23,K26,K28,K29,K31)</f>
        <v>7998</v>
      </c>
      <c r="L21" s="38">
        <f>SUM(L23,L26,L28,L29,L31)</f>
        <v>7998</v>
      </c>
      <c r="M21" s="38">
        <f t="shared" si="10"/>
        <v>0</v>
      </c>
      <c r="N21" s="137">
        <f t="shared" si="11"/>
        <v>0</v>
      </c>
    </row>
    <row r="22" spans="1:14" s="1" customFormat="1" ht="20.25" customHeight="1">
      <c r="A22" s="152" t="s">
        <v>64</v>
      </c>
      <c r="B22" s="88" t="s">
        <v>64</v>
      </c>
      <c r="C22" s="88"/>
      <c r="D22" s="16">
        <v>1</v>
      </c>
      <c r="E22" s="16">
        <v>1</v>
      </c>
      <c r="F22" s="23">
        <f t="shared" si="12"/>
        <v>0</v>
      </c>
      <c r="G22" s="89">
        <f t="shared" si="13"/>
        <v>0</v>
      </c>
      <c r="H22" s="86"/>
      <c r="I22" s="90"/>
      <c r="J22" s="77" t="s">
        <v>40</v>
      </c>
      <c r="K22" s="91">
        <f>SUM(K24,K25,K30,K27,K32)</f>
        <v>16720</v>
      </c>
      <c r="L22" s="91">
        <f>SUM(L24,L25,L30,L27,L32)</f>
        <v>16720</v>
      </c>
      <c r="M22" s="91">
        <f t="shared" si="10"/>
        <v>0</v>
      </c>
      <c r="N22" s="153">
        <f t="shared" si="11"/>
        <v>0</v>
      </c>
    </row>
    <row r="23" spans="1:14" s="1" customFormat="1" ht="20.25" customHeight="1" thickBot="1">
      <c r="A23" s="154"/>
      <c r="B23" s="92"/>
      <c r="C23" s="93" t="s">
        <v>65</v>
      </c>
      <c r="D23" s="25">
        <v>1</v>
      </c>
      <c r="E23" s="25">
        <v>1</v>
      </c>
      <c r="F23" s="24">
        <f>E23-D23</f>
        <v>0</v>
      </c>
      <c r="G23" s="94">
        <f>F23/D23</f>
        <v>0</v>
      </c>
      <c r="H23" s="86"/>
      <c r="I23" s="90"/>
      <c r="J23" s="57" t="s">
        <v>10</v>
      </c>
      <c r="K23" s="58">
        <v>0</v>
      </c>
      <c r="L23" s="58">
        <v>0</v>
      </c>
      <c r="M23" s="58">
        <f t="shared" si="10"/>
        <v>0</v>
      </c>
      <c r="N23" s="144">
        <v>0</v>
      </c>
    </row>
    <row r="24" spans="1:14" s="1" customFormat="1" ht="20.25" customHeight="1">
      <c r="A24" s="155"/>
      <c r="B24" s="95"/>
      <c r="C24" s="95"/>
      <c r="D24" s="96"/>
      <c r="E24" s="97"/>
      <c r="F24" s="98"/>
      <c r="G24" s="99"/>
      <c r="H24" s="100"/>
      <c r="I24" s="90"/>
      <c r="J24" s="57"/>
      <c r="K24" s="17">
        <v>1380</v>
      </c>
      <c r="L24" s="17">
        <v>1380</v>
      </c>
      <c r="M24" s="17">
        <f t="shared" si="10"/>
        <v>0</v>
      </c>
      <c r="N24" s="156">
        <f t="shared" si="11"/>
        <v>0</v>
      </c>
    </row>
    <row r="25" spans="1:14" s="1" customFormat="1" ht="20.25" customHeight="1">
      <c r="A25" s="157"/>
      <c r="B25" s="101"/>
      <c r="C25" s="101"/>
      <c r="D25" s="102"/>
      <c r="E25" s="103"/>
      <c r="F25" s="102"/>
      <c r="G25" s="104"/>
      <c r="H25" s="86"/>
      <c r="I25" s="90"/>
      <c r="J25" s="57" t="s">
        <v>11</v>
      </c>
      <c r="K25" s="17">
        <v>1840</v>
      </c>
      <c r="L25" s="17">
        <v>1840</v>
      </c>
      <c r="M25" s="17">
        <f t="shared" si="10"/>
        <v>0</v>
      </c>
      <c r="N25" s="156">
        <f t="shared" si="11"/>
        <v>0</v>
      </c>
    </row>
    <row r="26" spans="1:14" s="1" customFormat="1" ht="20.25" customHeight="1">
      <c r="A26" s="157"/>
      <c r="B26" s="101"/>
      <c r="C26" s="101"/>
      <c r="D26" s="102"/>
      <c r="E26" s="103"/>
      <c r="F26" s="102"/>
      <c r="G26" s="104"/>
      <c r="H26" s="86"/>
      <c r="I26" s="90"/>
      <c r="J26" s="57" t="s">
        <v>68</v>
      </c>
      <c r="K26" s="58">
        <v>84</v>
      </c>
      <c r="L26" s="58">
        <v>84</v>
      </c>
      <c r="M26" s="58">
        <f t="shared" si="10"/>
        <v>0</v>
      </c>
      <c r="N26" s="144">
        <v>0</v>
      </c>
    </row>
    <row r="27" spans="1:14" s="1" customFormat="1" ht="20.25" customHeight="1">
      <c r="A27" s="158"/>
      <c r="B27" s="105"/>
      <c r="C27" s="105"/>
      <c r="D27" s="106"/>
      <c r="E27" s="106"/>
      <c r="F27" s="106"/>
      <c r="G27" s="129"/>
      <c r="H27" s="107"/>
      <c r="I27" s="61"/>
      <c r="J27" s="108"/>
      <c r="K27" s="22">
        <v>0</v>
      </c>
      <c r="L27" s="22">
        <v>0</v>
      </c>
      <c r="M27" s="22">
        <f>L27-K27</f>
        <v>0</v>
      </c>
      <c r="N27" s="156">
        <v>0</v>
      </c>
    </row>
    <row r="28" spans="1:14" s="1" customFormat="1" ht="20.25" customHeight="1">
      <c r="A28" s="157"/>
      <c r="B28" s="101"/>
      <c r="C28" s="101"/>
      <c r="D28" s="102"/>
      <c r="E28" s="103"/>
      <c r="F28" s="102"/>
      <c r="G28" s="104"/>
      <c r="H28" s="107"/>
      <c r="I28" s="61"/>
      <c r="J28" s="57" t="s">
        <v>12</v>
      </c>
      <c r="K28" s="58">
        <v>150</v>
      </c>
      <c r="L28" s="58">
        <v>150</v>
      </c>
      <c r="M28" s="58">
        <f t="shared" si="10"/>
        <v>0</v>
      </c>
      <c r="N28" s="144">
        <f>M28/K28</f>
        <v>0</v>
      </c>
    </row>
    <row r="29" spans="1:14" s="1" customFormat="1" ht="20.25" customHeight="1">
      <c r="A29" s="157"/>
      <c r="B29" s="101"/>
      <c r="C29" s="130"/>
      <c r="D29" s="130"/>
      <c r="E29" s="130"/>
      <c r="F29" s="130"/>
      <c r="G29" s="131"/>
      <c r="H29" s="107"/>
      <c r="I29" s="61"/>
      <c r="J29" s="57" t="s">
        <v>14</v>
      </c>
      <c r="K29" s="58">
        <v>7524</v>
      </c>
      <c r="L29" s="58">
        <v>7524</v>
      </c>
      <c r="M29" s="58">
        <f t="shared" si="10"/>
        <v>0</v>
      </c>
      <c r="N29" s="144">
        <f>M29/K29</f>
        <v>0</v>
      </c>
    </row>
    <row r="30" spans="1:14" s="1" customFormat="1" ht="20.25" customHeight="1">
      <c r="A30" s="159"/>
      <c r="B30" s="132"/>
      <c r="C30" s="132"/>
      <c r="D30" s="132"/>
      <c r="E30" s="132"/>
      <c r="F30" s="132"/>
      <c r="G30" s="133"/>
      <c r="H30" s="107"/>
      <c r="I30" s="61"/>
      <c r="J30" s="128"/>
      <c r="K30" s="17">
        <v>100</v>
      </c>
      <c r="L30" s="17">
        <v>100</v>
      </c>
      <c r="M30" s="17">
        <f t="shared" si="10"/>
        <v>0</v>
      </c>
      <c r="N30" s="156">
        <v>0</v>
      </c>
    </row>
    <row r="31" spans="1:14" s="1" customFormat="1" ht="20.25" customHeight="1">
      <c r="A31" s="158"/>
      <c r="B31" s="105"/>
      <c r="C31" s="105"/>
      <c r="D31" s="106"/>
      <c r="E31" s="106"/>
      <c r="F31" s="106"/>
      <c r="G31" s="129"/>
      <c r="H31" s="50"/>
      <c r="I31" s="61"/>
      <c r="J31" s="109" t="s">
        <v>13</v>
      </c>
      <c r="K31" s="110">
        <v>240</v>
      </c>
      <c r="L31" s="110">
        <v>240</v>
      </c>
      <c r="M31" s="110">
        <f>L31-K31</f>
        <v>0</v>
      </c>
      <c r="N31" s="160">
        <f>M31/K31</f>
        <v>0</v>
      </c>
    </row>
    <row r="32" spans="1:14" s="1" customFormat="1" ht="20.25" customHeight="1">
      <c r="A32" s="158"/>
      <c r="B32" s="105"/>
      <c r="C32" s="105"/>
      <c r="D32" s="106"/>
      <c r="E32" s="106"/>
      <c r="F32" s="106"/>
      <c r="G32" s="129"/>
      <c r="H32" s="50"/>
      <c r="I32" s="61"/>
      <c r="J32" s="111"/>
      <c r="K32" s="19">
        <v>13400</v>
      </c>
      <c r="L32" s="19">
        <v>13400</v>
      </c>
      <c r="M32" s="19">
        <f>L32-K32</f>
        <v>0</v>
      </c>
      <c r="N32" s="161">
        <f>M32/K32</f>
        <v>0</v>
      </c>
    </row>
    <row r="33" spans="1:14" s="1" customFormat="1" ht="20.25" customHeight="1">
      <c r="A33" s="158"/>
      <c r="B33" s="105"/>
      <c r="C33" s="132"/>
      <c r="D33" s="132"/>
      <c r="E33" s="132"/>
      <c r="F33" s="132"/>
      <c r="G33" s="133"/>
      <c r="H33" s="112" t="s">
        <v>25</v>
      </c>
      <c r="I33" s="113" t="s">
        <v>41</v>
      </c>
      <c r="J33" s="114"/>
      <c r="K33" s="15">
        <f>SUM(K34)</f>
        <v>100</v>
      </c>
      <c r="L33" s="15">
        <f>SUM(L34)</f>
        <v>100</v>
      </c>
      <c r="M33" s="15">
        <f>L33-K33</f>
        <v>0</v>
      </c>
      <c r="N33" s="162">
        <f t="shared" ref="N33:N41" si="14">M33/K33</f>
        <v>0</v>
      </c>
    </row>
    <row r="34" spans="1:14" s="1" customFormat="1" ht="20.25" customHeight="1">
      <c r="A34" s="158"/>
      <c r="B34" s="105"/>
      <c r="C34" s="132"/>
      <c r="D34" s="132"/>
      <c r="E34" s="132"/>
      <c r="F34" s="132"/>
      <c r="G34" s="133"/>
      <c r="H34" s="115"/>
      <c r="I34" s="57" t="s">
        <v>18</v>
      </c>
      <c r="J34" s="116" t="s">
        <v>38</v>
      </c>
      <c r="K34" s="17">
        <v>100</v>
      </c>
      <c r="L34" s="17">
        <v>100</v>
      </c>
      <c r="M34" s="17">
        <f>L34-K34</f>
        <v>0</v>
      </c>
      <c r="N34" s="156">
        <f t="shared" si="14"/>
        <v>0</v>
      </c>
    </row>
    <row r="35" spans="1:14" s="1" customFormat="1" ht="20.25" customHeight="1">
      <c r="A35" s="158"/>
      <c r="B35" s="105"/>
      <c r="C35" s="105"/>
      <c r="D35" s="106"/>
      <c r="E35" s="106"/>
      <c r="F35" s="106"/>
      <c r="G35" s="129"/>
      <c r="H35" s="117"/>
      <c r="I35" s="118"/>
      <c r="J35" s="119" t="s">
        <v>17</v>
      </c>
      <c r="K35" s="19">
        <v>100</v>
      </c>
      <c r="L35" s="19">
        <v>100</v>
      </c>
      <c r="M35" s="19">
        <f>L35-K35</f>
        <v>0</v>
      </c>
      <c r="N35" s="161">
        <f t="shared" si="14"/>
        <v>0</v>
      </c>
    </row>
    <row r="36" spans="1:14" s="1" customFormat="1" ht="20.25" customHeight="1">
      <c r="A36" s="158"/>
      <c r="B36" s="105"/>
      <c r="C36" s="105"/>
      <c r="D36" s="106"/>
      <c r="E36" s="106"/>
      <c r="F36" s="106"/>
      <c r="G36" s="129"/>
      <c r="H36" s="50" t="s">
        <v>15</v>
      </c>
      <c r="I36" s="120" t="s">
        <v>20</v>
      </c>
      <c r="J36" s="121" t="s">
        <v>21</v>
      </c>
      <c r="K36" s="7">
        <f>SUM(K40,K38,K43,K42,K45)</f>
        <v>157088</v>
      </c>
      <c r="L36" s="7">
        <f>SUM(L40,L38,L43,L42,L45)</f>
        <v>187838</v>
      </c>
      <c r="M36" s="7">
        <f t="shared" ref="M36" si="15">L36-K36</f>
        <v>30750</v>
      </c>
      <c r="N36" s="137">
        <f t="shared" si="14"/>
        <v>0.19575015278060706</v>
      </c>
    </row>
    <row r="37" spans="1:14" s="1" customFormat="1" ht="20.25" customHeight="1">
      <c r="A37" s="158"/>
      <c r="B37" s="105"/>
      <c r="C37" s="105"/>
      <c r="D37" s="106"/>
      <c r="E37" s="106"/>
      <c r="F37" s="106"/>
      <c r="G37" s="129"/>
      <c r="H37" s="50"/>
      <c r="I37" s="122"/>
      <c r="J37" s="123" t="s">
        <v>22</v>
      </c>
      <c r="K37" s="47">
        <f>SUM(K39,K41,K44)</f>
        <v>3680</v>
      </c>
      <c r="L37" s="47">
        <f>SUM(L39,L41,L44)</f>
        <v>3680</v>
      </c>
      <c r="M37" s="47">
        <f>L37-K37</f>
        <v>0</v>
      </c>
      <c r="N37" s="142">
        <f t="shared" si="14"/>
        <v>0</v>
      </c>
    </row>
    <row r="38" spans="1:14" s="1" customFormat="1" ht="20.25" customHeight="1">
      <c r="A38" s="158"/>
      <c r="B38" s="105"/>
      <c r="C38" s="105"/>
      <c r="D38" s="106"/>
      <c r="E38" s="106"/>
      <c r="F38" s="106"/>
      <c r="G38" s="129"/>
      <c r="H38" s="50"/>
      <c r="I38" s="124" t="s">
        <v>16</v>
      </c>
      <c r="J38" s="62" t="s">
        <v>74</v>
      </c>
      <c r="K38" s="58">
        <v>4500</v>
      </c>
      <c r="L38" s="58">
        <v>4500</v>
      </c>
      <c r="M38" s="58">
        <f>L38-K38</f>
        <v>0</v>
      </c>
      <c r="N38" s="144">
        <f>M38/K38</f>
        <v>0</v>
      </c>
    </row>
    <row r="39" spans="1:14" s="1" customFormat="1" ht="20.25" customHeight="1">
      <c r="A39" s="158"/>
      <c r="B39" s="105"/>
      <c r="C39" s="105"/>
      <c r="D39" s="106"/>
      <c r="E39" s="106"/>
      <c r="F39" s="106"/>
      <c r="G39" s="129"/>
      <c r="H39" s="50"/>
      <c r="I39" s="125"/>
      <c r="J39" s="62"/>
      <c r="K39" s="17">
        <v>1600</v>
      </c>
      <c r="L39" s="17">
        <v>1600</v>
      </c>
      <c r="M39" s="17">
        <f>L39-K39</f>
        <v>0</v>
      </c>
      <c r="N39" s="156">
        <f>M39/K39</f>
        <v>0</v>
      </c>
    </row>
    <row r="40" spans="1:14" s="1" customFormat="1" ht="20.25" customHeight="1">
      <c r="A40" s="158"/>
      <c r="B40" s="105"/>
      <c r="C40" s="105"/>
      <c r="D40" s="106"/>
      <c r="E40" s="106"/>
      <c r="F40" s="106"/>
      <c r="G40" s="129"/>
      <c r="H40" s="107"/>
      <c r="I40" s="128"/>
      <c r="J40" s="108" t="s">
        <v>42</v>
      </c>
      <c r="K40" s="58">
        <v>4148</v>
      </c>
      <c r="L40" s="58">
        <v>4148</v>
      </c>
      <c r="M40" s="58">
        <f>L40-K40</f>
        <v>0</v>
      </c>
      <c r="N40" s="144">
        <f>M40/K40</f>
        <v>0</v>
      </c>
    </row>
    <row r="41" spans="1:14" s="1" customFormat="1" ht="20.25" customHeight="1">
      <c r="A41" s="158"/>
      <c r="B41" s="105"/>
      <c r="C41" s="105"/>
      <c r="D41" s="106"/>
      <c r="E41" s="106"/>
      <c r="F41" s="106"/>
      <c r="G41" s="129"/>
      <c r="H41" s="107"/>
      <c r="I41" s="124"/>
      <c r="J41" s="126"/>
      <c r="K41" s="17">
        <v>2080</v>
      </c>
      <c r="L41" s="17">
        <v>2080</v>
      </c>
      <c r="M41" s="17">
        <f>L41-K41</f>
        <v>0</v>
      </c>
      <c r="N41" s="156">
        <f t="shared" si="14"/>
        <v>0</v>
      </c>
    </row>
    <row r="42" spans="1:14" s="1" customFormat="1" ht="20.25" customHeight="1">
      <c r="A42" s="158"/>
      <c r="B42" s="105"/>
      <c r="C42" s="105"/>
      <c r="D42" s="106"/>
      <c r="E42" s="106"/>
      <c r="F42" s="106"/>
      <c r="G42" s="129"/>
      <c r="H42" s="107"/>
      <c r="I42" s="124"/>
      <c r="J42" s="57" t="s">
        <v>71</v>
      </c>
      <c r="K42" s="58">
        <v>147090</v>
      </c>
      <c r="L42" s="58">
        <v>177840</v>
      </c>
      <c r="M42" s="58">
        <f t="shared" ref="M42:M44" si="16">L42-K42</f>
        <v>30750</v>
      </c>
      <c r="N42" s="144">
        <f>M42/K42</f>
        <v>0.20905568019579848</v>
      </c>
    </row>
    <row r="43" spans="1:14" s="1" customFormat="1" ht="20.25" customHeight="1">
      <c r="A43" s="159"/>
      <c r="B43" s="132"/>
      <c r="C43" s="132"/>
      <c r="D43" s="132"/>
      <c r="E43" s="132"/>
      <c r="F43" s="106"/>
      <c r="G43" s="129"/>
      <c r="H43" s="107"/>
      <c r="I43" s="124"/>
      <c r="J43" s="126" t="s">
        <v>69</v>
      </c>
      <c r="K43" s="127">
        <v>150</v>
      </c>
      <c r="L43" s="127">
        <v>150</v>
      </c>
      <c r="M43" s="127">
        <f t="shared" si="16"/>
        <v>0</v>
      </c>
      <c r="N43" s="163">
        <f t="shared" ref="N43" si="17">M43/K43</f>
        <v>0</v>
      </c>
    </row>
    <row r="44" spans="1:14" s="1" customFormat="1" ht="20.25" customHeight="1">
      <c r="A44" s="159"/>
      <c r="B44" s="132"/>
      <c r="C44" s="132"/>
      <c r="D44" s="132"/>
      <c r="E44" s="132"/>
      <c r="F44" s="106"/>
      <c r="G44" s="129"/>
      <c r="H44" s="107"/>
      <c r="I44" s="124"/>
      <c r="J44" s="57"/>
      <c r="K44" s="17">
        <v>0</v>
      </c>
      <c r="L44" s="17">
        <v>0</v>
      </c>
      <c r="M44" s="17">
        <f t="shared" si="16"/>
        <v>0</v>
      </c>
      <c r="N44" s="156">
        <v>0</v>
      </c>
    </row>
    <row r="45" spans="1:14" s="1" customFormat="1" ht="20.25" customHeight="1" thickBot="1">
      <c r="A45" s="164"/>
      <c r="B45" s="165"/>
      <c r="C45" s="165"/>
      <c r="D45" s="165"/>
      <c r="E45" s="165"/>
      <c r="F45" s="166"/>
      <c r="G45" s="167"/>
      <c r="H45" s="168"/>
      <c r="I45" s="169"/>
      <c r="J45" s="169" t="s">
        <v>73</v>
      </c>
      <c r="K45" s="170">
        <v>1200</v>
      </c>
      <c r="L45" s="170">
        <v>1200</v>
      </c>
      <c r="M45" s="170">
        <f t="shared" ref="M45" si="18">L45-K45</f>
        <v>0</v>
      </c>
      <c r="N45" s="171">
        <f t="shared" ref="N45" si="19">M45/K45</f>
        <v>0</v>
      </c>
    </row>
    <row r="46" spans="1:14" ht="17.100000000000001" customHeight="1" thickTop="1">
      <c r="A46" s="5"/>
      <c r="B46" s="5"/>
      <c r="C46" s="5"/>
      <c r="D46" s="5"/>
      <c r="E46" s="5"/>
    </row>
  </sheetData>
  <sheetProtection algorithmName="SHA-512" hashValue="SWe92HgD9AnZQvc+evyUlVBiZ5I0squoJ72rHqAD2txLFfM2IVsD2o3Jh/7qEsYSggxT1XJXveeycIItTdWdCA==" saltValue="u2QgCxcYQ0QpiejhrRNiLQ==" spinCount="100000" sheet="1" objects="1" scenarios="1" selectLockedCells="1" selectUnlockedCells="1"/>
  <mergeCells count="18">
    <mergeCell ref="I9:I10"/>
    <mergeCell ref="A6:C6"/>
    <mergeCell ref="H6:J6"/>
    <mergeCell ref="A7:C7"/>
    <mergeCell ref="A8:C8"/>
    <mergeCell ref="H7:J7"/>
    <mergeCell ref="H9:H10"/>
    <mergeCell ref="H8:J8"/>
    <mergeCell ref="A1:N1"/>
    <mergeCell ref="A3:G3"/>
    <mergeCell ref="H3:N3"/>
    <mergeCell ref="A4:C4"/>
    <mergeCell ref="H4:J4"/>
    <mergeCell ref="A2:L2"/>
    <mergeCell ref="F4:F5"/>
    <mergeCell ref="G4:G5"/>
    <mergeCell ref="M4:M5"/>
    <mergeCell ref="N4:N5"/>
  </mergeCells>
  <phoneticPr fontId="1" type="noConversion"/>
  <printOptions horizontalCentered="1"/>
  <pageMargins left="0.35433070866141736" right="0.35433070866141736" top="0.59055118110236227" bottom="0.27559055118110237" header="0.19685039370078741" footer="0.19685039370078741"/>
  <pageSetup paperSize="9" scale="68" orientation="portrait" r:id="rId1"/>
  <headerFooter alignWithMargins="0">
    <oddFooter xml:space="preserve">&amp;R&amp;"+,굵게"&amp;10서울지적장애인자립지원센터&amp;P&amp;"신명조,보통"
</oddFooter>
  </headerFooter>
  <ignoredErrors>
    <ignoredError sqref="F10 F7:G7 F11 F13:G13 F14:G17 F9:G9 F8:G8 F6:G6 M6:N13 M21:N21 L6 M22:N22 M17:N17 N16 M15:N15 M20:N20 L16:M16 L17 L23:N23 L22 M45:N45 L7:L10 F18:G18 M14:N14 M18:N18 M19:N19 L25:N25 M24:N24 L30:N30 M28:N28 M29:N29 M32:N32 M31:N31 F12 M43:N43 M38:N38 M42 M40 M39:N39 M41:N41 L33:N35 M37:N37 M36:N36 K33:K35 K36:L36 M44 N40 N42 L27:N27 M26:N26" unlockedFormula="1"/>
    <ignoredError sqref="L11 F19:G22" formulaRange="1" unlockedFormula="1"/>
    <ignoredError sqref="F23:G2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2025총괄표</vt:lpstr>
      <vt:lpstr>'2025총괄표'!Print_Titles</vt:lpstr>
    </vt:vector>
  </TitlesOfParts>
  <Company>노원종합사회복지관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user</cp:lastModifiedBy>
  <cp:lastPrinted>2025-04-17T08:12:18Z</cp:lastPrinted>
  <dcterms:created xsi:type="dcterms:W3CDTF">2006-01-11T09:09:31Z</dcterms:created>
  <dcterms:modified xsi:type="dcterms:W3CDTF">2025-07-07T05:53:23Z</dcterms:modified>
  <cp:contentStatus/>
</cp:coreProperties>
</file>